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codeName="ThisWorkbook"/>
  <mc:AlternateContent xmlns:mc="http://schemas.openxmlformats.org/markup-compatibility/2006">
    <mc:Choice Requires="x15">
      <x15ac:absPath xmlns:x15ac="http://schemas.microsoft.com/office/spreadsheetml/2010/11/ac" url="https://d.docs.live.net/04252fd4b3c0ff2d/Desktop/"/>
    </mc:Choice>
  </mc:AlternateContent>
  <xr:revisionPtr revIDLastSave="0" documentId="8_{E0CA8C1A-1CEF-4B1F-B18E-1ADDDDBE0ED0}" xr6:coauthVersionLast="47" xr6:coauthVersionMax="47" xr10:uidLastSave="{00000000-0000-0000-0000-000000000000}"/>
  <workbookProtection workbookAlgorithmName="SHA-512" workbookHashValue="aAvJ8r2VOXb19066GBgX+8DbuHhUP1XxQrqk2iEgk6zV43b/qQCh2vD5xyxgoW1/DIDX0BmXHAInPTyidFTqnA==" workbookSaltValue="mlrykphwCyqUDOiTR4l6FQ==" workbookSpinCount="100000" lockStructure="1"/>
  <bookViews>
    <workbookView xWindow="-108" yWindow="-108" windowWidth="23256" windowHeight="12456" activeTab="2" xr2:uid="{00000000-000D-0000-FFFF-FFFF00000000}"/>
  </bookViews>
  <sheets>
    <sheet name="Welcome" sheetId="1" r:id="rId1"/>
    <sheet name="Instructions" sheetId="8" r:id="rId2"/>
    <sheet name="Summary" sheetId="2" r:id="rId3"/>
    <sheet name="Personnel" sheetId="4" r:id="rId4"/>
    <sheet name="Subawards" sheetId="7" r:id="rId5"/>
    <sheet name="PM Calculator" sheetId="10" r:id="rId6"/>
    <sheet name="Indirect" sheetId="3" r:id="rId7"/>
  </sheets>
  <definedNames>
    <definedName name="A._Total_Salaries__Personnel_Worksheet">Summary!$C$17</definedName>
    <definedName name="Cost_Sharing_Budget">#REF!</definedName>
    <definedName name="Data1">Summary!$C$6</definedName>
    <definedName name="Data2">Summary!$D$6</definedName>
    <definedName name="Data3">Summary!$E$6</definedName>
    <definedName name="Data4">Summary!$F$6</definedName>
    <definedName name="Data5">Summary!$G$6</definedName>
    <definedName name="Facilities___Administrative_Costs__Indirects_Overhead__Calculation">Indirect!$A$1</definedName>
    <definedName name="FTfacultyandstaff">Personnel!$N$5:$S$5</definedName>
    <definedName name="indirectC1">Indirect!#REF!</definedName>
    <definedName name="Non_Cost_Sharing_Budget_Template_Instructions">Instructions!$A$3</definedName>
    <definedName name="_xlnm.Print_Area" localSheetId="3">Personnel!$A$1:$S$77</definedName>
    <definedName name="_xlnm.Print_Area" localSheetId="4">Subawards!$A$1:$K$39</definedName>
    <definedName name="_xlnm.Print_Area" localSheetId="2">Summary!$A$1:$H$69</definedName>
    <definedName name="Salaries_and_Wages">Personnel!$A$3</definedName>
    <definedName name="Subcontract_Expenses">Subawards!$A$6</definedName>
    <definedName name="SubcontractTotals">Subawards!$E$14:$I$14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D50" i="2"/>
  <c r="D65" i="2"/>
  <c r="E27" i="2"/>
  <c r="E50" i="2"/>
  <c r="E65" i="2"/>
  <c r="F27" i="2"/>
  <c r="F50" i="2"/>
  <c r="F65" i="2"/>
  <c r="G27" i="2"/>
  <c r="G50" i="2"/>
  <c r="G65" i="2"/>
  <c r="C56" i="4"/>
  <c r="D56" i="4"/>
  <c r="E56" i="4"/>
  <c r="N19" i="4"/>
  <c r="N20" i="4"/>
  <c r="N21" i="4"/>
  <c r="N22" i="4"/>
  <c r="N23" i="4"/>
  <c r="N24" i="4"/>
  <c r="N25" i="4"/>
  <c r="N26" i="4"/>
  <c r="N27" i="4"/>
  <c r="N28" i="4"/>
  <c r="N29" i="4"/>
  <c r="N30" i="4"/>
  <c r="N31" i="4"/>
  <c r="N32" i="4"/>
  <c r="N33" i="4"/>
  <c r="N34" i="4"/>
  <c r="N35" i="4"/>
  <c r="N36" i="4"/>
  <c r="N37" i="4"/>
  <c r="N48" i="4"/>
  <c r="N49" i="4"/>
  <c r="N50" i="4"/>
  <c r="N51" i="4"/>
  <c r="N52" i="4"/>
  <c r="N70" i="4"/>
  <c r="C19" i="4"/>
  <c r="O19" i="4"/>
  <c r="C20" i="4"/>
  <c r="D20" i="4"/>
  <c r="C21" i="4"/>
  <c r="O21" i="4"/>
  <c r="C22" i="4"/>
  <c r="O22" i="4"/>
  <c r="C23" i="4"/>
  <c r="O23" i="4"/>
  <c r="C24" i="4"/>
  <c r="O24" i="4"/>
  <c r="C25" i="4"/>
  <c r="D25" i="4"/>
  <c r="E25" i="4"/>
  <c r="C26" i="4"/>
  <c r="O26" i="4"/>
  <c r="C27" i="4"/>
  <c r="O27" i="4"/>
  <c r="C28" i="4"/>
  <c r="O28" i="4"/>
  <c r="C29" i="4"/>
  <c r="O29" i="4"/>
  <c r="C30" i="4"/>
  <c r="D30" i="4"/>
  <c r="P30" i="4"/>
  <c r="C31" i="4"/>
  <c r="O31" i="4"/>
  <c r="C32" i="4"/>
  <c r="D32" i="4"/>
  <c r="C33" i="4"/>
  <c r="O33" i="4"/>
  <c r="C34" i="4"/>
  <c r="O34" i="4"/>
  <c r="C35" i="4"/>
  <c r="O35" i="4"/>
  <c r="C36" i="4"/>
  <c r="D36" i="4"/>
  <c r="O36" i="4"/>
  <c r="C48" i="4"/>
  <c r="O48" i="4"/>
  <c r="C49" i="4"/>
  <c r="D49" i="4"/>
  <c r="C50" i="4"/>
  <c r="O50" i="4"/>
  <c r="C51" i="4"/>
  <c r="D51" i="4"/>
  <c r="D19" i="4"/>
  <c r="E19" i="4"/>
  <c r="D22" i="4"/>
  <c r="P22" i="4"/>
  <c r="D26" i="4"/>
  <c r="P26" i="4"/>
  <c r="D31" i="4"/>
  <c r="E31" i="4"/>
  <c r="D33" i="4"/>
  <c r="E33" i="4"/>
  <c r="D35" i="4"/>
  <c r="E35" i="4"/>
  <c r="C12" i="4"/>
  <c r="D12" i="4"/>
  <c r="C11" i="4"/>
  <c r="O11" i="4"/>
  <c r="C10" i="4"/>
  <c r="D10" i="4"/>
  <c r="C9" i="4"/>
  <c r="O9" i="4"/>
  <c r="C8" i="4"/>
  <c r="D8" i="4"/>
  <c r="C7" i="4"/>
  <c r="O7" i="4"/>
  <c r="C6" i="4"/>
  <c r="D6" i="4"/>
  <c r="N6" i="4"/>
  <c r="N7" i="4"/>
  <c r="N8" i="4"/>
  <c r="N9" i="4"/>
  <c r="N10" i="4"/>
  <c r="N11" i="4"/>
  <c r="H38" i="2"/>
  <c r="H36" i="2"/>
  <c r="N55" i="4"/>
  <c r="N56" i="4"/>
  <c r="N57" i="4"/>
  <c r="N58" i="4"/>
  <c r="N73" i="4"/>
  <c r="N5" i="4"/>
  <c r="N12" i="4"/>
  <c r="N13" i="4"/>
  <c r="N14" i="4"/>
  <c r="N15" i="4"/>
  <c r="N16" i="4"/>
  <c r="N40" i="4"/>
  <c r="N41" i="4"/>
  <c r="N42" i="4"/>
  <c r="N43" i="4"/>
  <c r="N44" i="4"/>
  <c r="N45" i="4"/>
  <c r="N61" i="4"/>
  <c r="N62" i="4"/>
  <c r="N63" i="4"/>
  <c r="N65" i="4"/>
  <c r="C17" i="2"/>
  <c r="C13" i="2"/>
  <c r="C44" i="4"/>
  <c r="O44" i="4"/>
  <c r="C43" i="4"/>
  <c r="O43" i="4"/>
  <c r="D43" i="4"/>
  <c r="E43" i="4"/>
  <c r="C42" i="4"/>
  <c r="D42" i="4"/>
  <c r="E42" i="4"/>
  <c r="C41" i="4"/>
  <c r="O41" i="4"/>
  <c r="D41" i="4"/>
  <c r="E41" i="4"/>
  <c r="C40" i="4"/>
  <c r="D40" i="4"/>
  <c r="P40" i="4"/>
  <c r="C55" i="4"/>
  <c r="O55" i="4"/>
  <c r="C57" i="4"/>
  <c r="O57" i="4"/>
  <c r="C5" i="4"/>
  <c r="O5" i="4"/>
  <c r="C13" i="4"/>
  <c r="O13" i="4"/>
  <c r="C14" i="4"/>
  <c r="D14" i="4"/>
  <c r="C15" i="4"/>
  <c r="O15" i="4"/>
  <c r="D15" i="4"/>
  <c r="P15" i="4"/>
  <c r="P41" i="4"/>
  <c r="O61" i="4"/>
  <c r="P61" i="4"/>
  <c r="Q61" i="4"/>
  <c r="F61" i="4"/>
  <c r="R61" i="4"/>
  <c r="S61" i="4"/>
  <c r="O62" i="4"/>
  <c r="P62" i="4"/>
  <c r="Q62" i="4"/>
  <c r="R62" i="4"/>
  <c r="S62" i="4"/>
  <c r="S63" i="4"/>
  <c r="R63" i="4"/>
  <c r="Q63" i="4"/>
  <c r="P63" i="4"/>
  <c r="O63" i="4"/>
  <c r="C48" i="2"/>
  <c r="E23" i="7"/>
  <c r="E24" i="7"/>
  <c r="E25" i="7"/>
  <c r="E26" i="7"/>
  <c r="E27" i="7"/>
  <c r="E28" i="7"/>
  <c r="C35" i="2"/>
  <c r="C43" i="2"/>
  <c r="C27" i="2"/>
  <c r="N68" i="4"/>
  <c r="N69" i="4"/>
  <c r="N71" i="4"/>
  <c r="B73" i="4"/>
  <c r="B74" i="4"/>
  <c r="N72" i="4"/>
  <c r="N74" i="4"/>
  <c r="E32" i="7"/>
  <c r="E33" i="7"/>
  <c r="E34" i="7"/>
  <c r="E35" i="7"/>
  <c r="E36" i="7"/>
  <c r="E37" i="7"/>
  <c r="C54" i="2"/>
  <c r="C62" i="2"/>
  <c r="D48" i="2"/>
  <c r="F23" i="7"/>
  <c r="F24" i="7"/>
  <c r="F25" i="7"/>
  <c r="F26" i="7"/>
  <c r="F27" i="7"/>
  <c r="F28" i="7"/>
  <c r="D35" i="2"/>
  <c r="D43" i="2"/>
  <c r="C73" i="4"/>
  <c r="C74" i="4"/>
  <c r="O74" i="4"/>
  <c r="F32" i="7"/>
  <c r="F33" i="7"/>
  <c r="F34" i="7"/>
  <c r="F35" i="7"/>
  <c r="F36" i="7"/>
  <c r="F37" i="7"/>
  <c r="D54" i="2"/>
  <c r="D62" i="2"/>
  <c r="E48" i="2"/>
  <c r="G23" i="7"/>
  <c r="G24" i="7"/>
  <c r="G25" i="7"/>
  <c r="G26" i="7"/>
  <c r="G27" i="7"/>
  <c r="G28" i="7"/>
  <c r="E35" i="2"/>
  <c r="E43" i="2"/>
  <c r="D73" i="4"/>
  <c r="D74" i="4"/>
  <c r="P74" i="4"/>
  <c r="G32" i="7"/>
  <c r="G33" i="7"/>
  <c r="G34" i="7"/>
  <c r="G35" i="7"/>
  <c r="G36" i="7"/>
  <c r="G37" i="7"/>
  <c r="E54" i="2"/>
  <c r="E62" i="2"/>
  <c r="F48" i="2"/>
  <c r="H23" i="7"/>
  <c r="H24" i="7"/>
  <c r="H25" i="7"/>
  <c r="H26" i="7"/>
  <c r="H27" i="7"/>
  <c r="H28" i="7"/>
  <c r="F35" i="2"/>
  <c r="F43" i="2"/>
  <c r="E73" i="4"/>
  <c r="E74" i="4"/>
  <c r="Q74" i="4"/>
  <c r="H32" i="7"/>
  <c r="H33" i="7"/>
  <c r="H34" i="7"/>
  <c r="H35" i="7"/>
  <c r="H36" i="7"/>
  <c r="H37" i="7"/>
  <c r="F54" i="2"/>
  <c r="F62" i="2"/>
  <c r="G48" i="2"/>
  <c r="I23" i="7"/>
  <c r="I24" i="7"/>
  <c r="I25" i="7"/>
  <c r="I26" i="7"/>
  <c r="I27" i="7"/>
  <c r="I28" i="7"/>
  <c r="G35" i="2"/>
  <c r="G43" i="2"/>
  <c r="F73" i="4"/>
  <c r="F74" i="4"/>
  <c r="R74" i="4"/>
  <c r="I32" i="7"/>
  <c r="I33" i="7"/>
  <c r="I34" i="7"/>
  <c r="I35" i="7"/>
  <c r="I36" i="7"/>
  <c r="I37" i="7"/>
  <c r="G54" i="2"/>
  <c r="G62" i="2"/>
  <c r="H22" i="2"/>
  <c r="H42" i="2"/>
  <c r="H41" i="2"/>
  <c r="H16" i="2"/>
  <c r="G16" i="2"/>
  <c r="F16" i="2"/>
  <c r="E16" i="2"/>
  <c r="D16" i="2"/>
  <c r="C16" i="2"/>
  <c r="S74" i="4"/>
  <c r="B12" i="10"/>
  <c r="H46" i="2"/>
  <c r="H53" i="2"/>
  <c r="H56" i="2"/>
  <c r="H57" i="2"/>
  <c r="H58" i="2"/>
  <c r="H55" i="2"/>
  <c r="H47" i="2"/>
  <c r="H59" i="2"/>
  <c r="I14" i="7"/>
  <c r="H61" i="2"/>
  <c r="H39" i="2"/>
  <c r="H52" i="2"/>
  <c r="H40" i="2"/>
  <c r="P12" i="10"/>
  <c r="Q12" i="10"/>
  <c r="M12" i="10"/>
  <c r="N12" i="10"/>
  <c r="K12" i="10"/>
  <c r="J12" i="10"/>
  <c r="G12" i="10"/>
  <c r="H12" i="10"/>
  <c r="D12" i="10"/>
  <c r="E12" i="10"/>
  <c r="A16" i="1"/>
  <c r="J13" i="7"/>
  <c r="J12" i="7"/>
  <c r="J11" i="7"/>
  <c r="J10" i="7"/>
  <c r="J9" i="7"/>
  <c r="H14" i="7"/>
  <c r="G14" i="7"/>
  <c r="E14" i="7"/>
  <c r="F14" i="7"/>
  <c r="J14" i="7"/>
  <c r="H60" i="2"/>
  <c r="H30" i="2"/>
  <c r="H31" i="2"/>
  <c r="H32" i="2"/>
  <c r="H33" i="2"/>
  <c r="H34" i="2"/>
  <c r="H37" i="2"/>
  <c r="H29" i="2"/>
  <c r="H25" i="2"/>
  <c r="H26" i="2"/>
  <c r="H24" i="2"/>
  <c r="H21" i="2"/>
  <c r="H23" i="2"/>
  <c r="H45" i="2"/>
  <c r="J27" i="7"/>
  <c r="J24" i="7"/>
  <c r="J36" i="7"/>
  <c r="C14" i="2"/>
  <c r="C11" i="2"/>
  <c r="J34" i="7"/>
  <c r="J35" i="7"/>
  <c r="J25" i="7"/>
  <c r="H27" i="2"/>
  <c r="J26" i="7"/>
  <c r="J33" i="7"/>
  <c r="J23" i="7"/>
  <c r="J32" i="7"/>
  <c r="J28" i="7"/>
  <c r="J37" i="7"/>
  <c r="H35" i="2"/>
  <c r="H62" i="2"/>
  <c r="H54" i="2"/>
  <c r="H43" i="2"/>
  <c r="H48" i="2"/>
  <c r="C12" i="2"/>
  <c r="D29" i="4"/>
  <c r="E29" i="4"/>
  <c r="Q29" i="4"/>
  <c r="O14" i="4"/>
  <c r="O56" i="4"/>
  <c r="D27" i="4"/>
  <c r="E27" i="4"/>
  <c r="O32" i="4"/>
  <c r="D50" i="4"/>
  <c r="D24" i="4"/>
  <c r="O25" i="4"/>
  <c r="O20" i="4"/>
  <c r="O37" i="4"/>
  <c r="D13" i="4"/>
  <c r="O42" i="4"/>
  <c r="D34" i="4"/>
  <c r="P34" i="4"/>
  <c r="P36" i="4"/>
  <c r="E36" i="4"/>
  <c r="P32" i="4"/>
  <c r="E32" i="4"/>
  <c r="P20" i="4"/>
  <c r="E20" i="4"/>
  <c r="D23" i="4"/>
  <c r="E23" i="4"/>
  <c r="D21" i="4"/>
  <c r="E21" i="4"/>
  <c r="F21" i="4"/>
  <c r="R21" i="4"/>
  <c r="O40" i="4"/>
  <c r="O45" i="4"/>
  <c r="D13" i="2"/>
  <c r="D44" i="4"/>
  <c r="E44" i="4"/>
  <c r="F44" i="4"/>
  <c r="R44" i="4"/>
  <c r="D28" i="4"/>
  <c r="O30" i="4"/>
  <c r="P43" i="4"/>
  <c r="D57" i="4"/>
  <c r="E12" i="4"/>
  <c r="P12" i="4"/>
  <c r="Q23" i="4"/>
  <c r="F23" i="4"/>
  <c r="R23" i="4"/>
  <c r="Q43" i="4"/>
  <c r="F43" i="4"/>
  <c r="R43" i="4"/>
  <c r="F42" i="4"/>
  <c r="R42" i="4"/>
  <c r="Q42" i="4"/>
  <c r="Q31" i="4"/>
  <c r="F31" i="4"/>
  <c r="R31" i="4"/>
  <c r="E6" i="4"/>
  <c r="P6" i="4"/>
  <c r="F29" i="4"/>
  <c r="R29" i="4"/>
  <c r="E8" i="4"/>
  <c r="P8" i="4"/>
  <c r="Q35" i="4"/>
  <c r="F35" i="4"/>
  <c r="R35" i="4"/>
  <c r="Q27" i="4"/>
  <c r="F27" i="4"/>
  <c r="R27" i="4"/>
  <c r="Q19" i="4"/>
  <c r="F19" i="4"/>
  <c r="R19" i="4"/>
  <c r="E14" i="4"/>
  <c r="P14" i="4"/>
  <c r="P49" i="4"/>
  <c r="E49" i="4"/>
  <c r="Q41" i="4"/>
  <c r="F41" i="4"/>
  <c r="R41" i="4"/>
  <c r="S41" i="4"/>
  <c r="E51" i="4"/>
  <c r="P51" i="4"/>
  <c r="E10" i="4"/>
  <c r="P10" i="4"/>
  <c r="F33" i="4"/>
  <c r="R33" i="4"/>
  <c r="Q33" i="4"/>
  <c r="F25" i="4"/>
  <c r="R25" i="4"/>
  <c r="Q25" i="4"/>
  <c r="O10" i="4"/>
  <c r="O6" i="4"/>
  <c r="D7" i="4"/>
  <c r="D9" i="4"/>
  <c r="D11" i="4"/>
  <c r="E34" i="4"/>
  <c r="E30" i="4"/>
  <c r="E26" i="4"/>
  <c r="E22" i="4"/>
  <c r="D48" i="4"/>
  <c r="P33" i="4"/>
  <c r="P25" i="4"/>
  <c r="O51" i="4"/>
  <c r="D5" i="4"/>
  <c r="O12" i="4"/>
  <c r="P42" i="4"/>
  <c r="S42" i="4"/>
  <c r="E40" i="4"/>
  <c r="O8" i="4"/>
  <c r="P35" i="4"/>
  <c r="P31" i="4"/>
  <c r="P27" i="4"/>
  <c r="P23" i="4"/>
  <c r="S23" i="4"/>
  <c r="P19" i="4"/>
  <c r="O49" i="4"/>
  <c r="O52" i="4"/>
  <c r="E15" i="4"/>
  <c r="F56" i="4"/>
  <c r="R56" i="4"/>
  <c r="Q56" i="4"/>
  <c r="P56" i="4"/>
  <c r="O58" i="4"/>
  <c r="N75" i="4"/>
  <c r="D55" i="4"/>
  <c r="C15" i="2"/>
  <c r="P24" i="4"/>
  <c r="E24" i="4"/>
  <c r="P29" i="4"/>
  <c r="S29" i="4"/>
  <c r="P50" i="4"/>
  <c r="E50" i="4"/>
  <c r="Q21" i="4"/>
  <c r="P13" i="4"/>
  <c r="E13" i="4"/>
  <c r="O71" i="4"/>
  <c r="S35" i="4"/>
  <c r="S27" i="4"/>
  <c r="Q44" i="4"/>
  <c r="S44" i="4"/>
  <c r="Q36" i="4"/>
  <c r="S36" i="4"/>
  <c r="F36" i="4"/>
  <c r="R36" i="4"/>
  <c r="S31" i="4"/>
  <c r="P57" i="4"/>
  <c r="E57" i="4"/>
  <c r="P44" i="4"/>
  <c r="S43" i="4"/>
  <c r="F32" i="4"/>
  <c r="R32" i="4"/>
  <c r="S32" i="4"/>
  <c r="Q32" i="4"/>
  <c r="Q20" i="4"/>
  <c r="F20" i="4"/>
  <c r="R20" i="4"/>
  <c r="P21" i="4"/>
  <c r="P28" i="4"/>
  <c r="E28" i="4"/>
  <c r="O70" i="4"/>
  <c r="O69" i="4"/>
  <c r="D12" i="2"/>
  <c r="P7" i="4"/>
  <c r="E7" i="4"/>
  <c r="Q6" i="4"/>
  <c r="F6" i="4"/>
  <c r="R6" i="4"/>
  <c r="P5" i="4"/>
  <c r="E5" i="4"/>
  <c r="Q10" i="4"/>
  <c r="F10" i="4"/>
  <c r="R10" i="4"/>
  <c r="S10" i="4"/>
  <c r="F26" i="4"/>
  <c r="R26" i="4"/>
  <c r="Q26" i="4"/>
  <c r="Q14" i="4"/>
  <c r="F14" i="4"/>
  <c r="R14" i="4"/>
  <c r="F8" i="4"/>
  <c r="R8" i="4"/>
  <c r="Q8" i="4"/>
  <c r="P9" i="4"/>
  <c r="E9" i="4"/>
  <c r="Q49" i="4"/>
  <c r="F49" i="4"/>
  <c r="R49" i="4"/>
  <c r="P45" i="4"/>
  <c r="F22" i="4"/>
  <c r="R22" i="4"/>
  <c r="Q22" i="4"/>
  <c r="F30" i="4"/>
  <c r="R30" i="4"/>
  <c r="Q30" i="4"/>
  <c r="O16" i="4"/>
  <c r="O65" i="4"/>
  <c r="D17" i="2"/>
  <c r="S33" i="4"/>
  <c r="S19" i="4"/>
  <c r="E48" i="4"/>
  <c r="P48" i="4"/>
  <c r="Q15" i="4"/>
  <c r="F15" i="4"/>
  <c r="R15" i="4"/>
  <c r="S8" i="4"/>
  <c r="Q34" i="4"/>
  <c r="F34" i="4"/>
  <c r="R34" i="4"/>
  <c r="O72" i="4"/>
  <c r="D14" i="2"/>
  <c r="F12" i="4"/>
  <c r="R12" i="4"/>
  <c r="Q12" i="4"/>
  <c r="S12" i="4"/>
  <c r="Q40" i="4"/>
  <c r="F40" i="4"/>
  <c r="R40" i="4"/>
  <c r="R45" i="4"/>
  <c r="S25" i="4"/>
  <c r="E11" i="4"/>
  <c r="P11" i="4"/>
  <c r="F51" i="4"/>
  <c r="R51" i="4"/>
  <c r="S51" i="4"/>
  <c r="Q51" i="4"/>
  <c r="S56" i="4"/>
  <c r="N76" i="4"/>
  <c r="C19" i="2"/>
  <c r="C50" i="2"/>
  <c r="O73" i="4"/>
  <c r="D15" i="2"/>
  <c r="P55" i="4"/>
  <c r="E55" i="4"/>
  <c r="Q13" i="4"/>
  <c r="F13" i="4"/>
  <c r="R13" i="4"/>
  <c r="S13" i="4"/>
  <c r="S34" i="4"/>
  <c r="F50" i="4"/>
  <c r="R50" i="4"/>
  <c r="Q50" i="4"/>
  <c r="S50" i="4"/>
  <c r="S14" i="4"/>
  <c r="F24" i="4"/>
  <c r="R24" i="4"/>
  <c r="Q24" i="4"/>
  <c r="S24" i="4"/>
  <c r="S21" i="4"/>
  <c r="S20" i="4"/>
  <c r="P37" i="4"/>
  <c r="S15" i="4"/>
  <c r="S22" i="4"/>
  <c r="S6" i="4"/>
  <c r="Q28" i="4"/>
  <c r="S28" i="4"/>
  <c r="F28" i="4"/>
  <c r="R28" i="4"/>
  <c r="S49" i="4"/>
  <c r="Q57" i="4"/>
  <c r="F57" i="4"/>
  <c r="R57" i="4"/>
  <c r="P52" i="4"/>
  <c r="F9" i="4"/>
  <c r="R9" i="4"/>
  <c r="Q9" i="4"/>
  <c r="F11" i="4"/>
  <c r="R11" i="4"/>
  <c r="Q11" i="4"/>
  <c r="S11" i="4"/>
  <c r="F7" i="4"/>
  <c r="R7" i="4"/>
  <c r="Q7" i="4"/>
  <c r="S7" i="4"/>
  <c r="F48" i="4"/>
  <c r="R48" i="4"/>
  <c r="R52" i="4"/>
  <c r="Q48" i="4"/>
  <c r="Q52" i="4"/>
  <c r="R71" i="4"/>
  <c r="G13" i="2"/>
  <c r="Q45" i="4"/>
  <c r="S40" i="4"/>
  <c r="S45" i="4"/>
  <c r="H13" i="2"/>
  <c r="O68" i="4"/>
  <c r="O75" i="4"/>
  <c r="D11" i="2"/>
  <c r="E13" i="2"/>
  <c r="P71" i="4"/>
  <c r="F5" i="4"/>
  <c r="R5" i="4"/>
  <c r="Q5" i="4"/>
  <c r="P16" i="4"/>
  <c r="S5" i="4"/>
  <c r="S30" i="4"/>
  <c r="S26" i="4"/>
  <c r="Q55" i="4"/>
  <c r="Q58" i="4"/>
  <c r="F55" i="4"/>
  <c r="R55" i="4"/>
  <c r="R58" i="4"/>
  <c r="P58" i="4"/>
  <c r="C65" i="2"/>
  <c r="C63" i="2"/>
  <c r="S57" i="4"/>
  <c r="Q37" i="4"/>
  <c r="R37" i="4"/>
  <c r="S37" i="4"/>
  <c r="H12" i="2"/>
  <c r="G12" i="2"/>
  <c r="R69" i="4"/>
  <c r="S9" i="4"/>
  <c r="E12" i="2"/>
  <c r="P69" i="4"/>
  <c r="Q71" i="4"/>
  <c r="F13" i="2"/>
  <c r="Q16" i="4"/>
  <c r="Q65" i="4"/>
  <c r="F17" i="2"/>
  <c r="S48" i="4"/>
  <c r="S52" i="4"/>
  <c r="H14" i="2"/>
  <c r="P68" i="4"/>
  <c r="E11" i="2"/>
  <c r="R16" i="4"/>
  <c r="P72" i="4"/>
  <c r="E14" i="2"/>
  <c r="P70" i="4"/>
  <c r="S71" i="4"/>
  <c r="Q72" i="4"/>
  <c r="F14" i="2"/>
  <c r="R72" i="4"/>
  <c r="G14" i="2"/>
  <c r="R70" i="4"/>
  <c r="Q70" i="4"/>
  <c r="S16" i="4"/>
  <c r="H11" i="2"/>
  <c r="C67" i="2"/>
  <c r="D19" i="2"/>
  <c r="O76" i="4"/>
  <c r="S55" i="4"/>
  <c r="Q73" i="4"/>
  <c r="F15" i="2"/>
  <c r="P73" i="4"/>
  <c r="P65" i="4"/>
  <c r="E17" i="2"/>
  <c r="E15" i="2"/>
  <c r="R73" i="4"/>
  <c r="G15" i="2"/>
  <c r="S72" i="4"/>
  <c r="S58" i="4"/>
  <c r="Q69" i="4"/>
  <c r="S69" i="4"/>
  <c r="F12" i="2"/>
  <c r="G11" i="2"/>
  <c r="R68" i="4"/>
  <c r="R75" i="4"/>
  <c r="R65" i="4"/>
  <c r="G17" i="2"/>
  <c r="Q68" i="4"/>
  <c r="F11" i="2"/>
  <c r="S70" i="4"/>
  <c r="P75" i="4"/>
  <c r="S73" i="4"/>
  <c r="H15" i="2"/>
  <c r="S65" i="4"/>
  <c r="H17" i="2"/>
  <c r="D63" i="2"/>
  <c r="S68" i="4"/>
  <c r="S75" i="4"/>
  <c r="H19" i="2"/>
  <c r="G19" i="2"/>
  <c r="R76" i="4"/>
  <c r="Q75" i="4"/>
  <c r="E19" i="2"/>
  <c r="P76" i="4"/>
  <c r="D67" i="2"/>
  <c r="G63" i="2"/>
  <c r="G67" i="2"/>
  <c r="F19" i="2"/>
  <c r="H50" i="2"/>
  <c r="Q76" i="4"/>
  <c r="S76" i="4"/>
  <c r="E63" i="2"/>
  <c r="F63" i="2"/>
  <c r="H65" i="2"/>
  <c r="E67" i="2"/>
  <c r="H63" i="2"/>
  <c r="F67" i="2"/>
  <c r="H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Lezotte</author>
  </authors>
  <commentList>
    <comment ref="N4" authorId="0" shapeId="0" xr:uid="{00000000-0006-0000-0300-000001000000}">
      <text>
        <r>
          <rPr>
            <b/>
            <sz val="9"/>
            <color indexed="81"/>
            <rFont val="Tahoma"/>
            <family val="2"/>
          </rPr>
          <t>Stephanie Lezotte:</t>
        </r>
        <r>
          <rPr>
            <sz val="9"/>
            <color indexed="81"/>
            <rFont val="Tahoma"/>
            <family val="2"/>
          </rPr>
          <t xml:space="preserve">
</t>
        </r>
      </text>
    </comment>
  </commentList>
</comments>
</file>

<file path=xl/sharedStrings.xml><?xml version="1.0" encoding="utf-8"?>
<sst xmlns="http://schemas.openxmlformats.org/spreadsheetml/2006/main" count="314" uniqueCount="209">
  <si>
    <t>This template has been updated on</t>
  </si>
  <si>
    <t>Please click on the tabs below to move between sections of this template.</t>
  </si>
  <si>
    <t>Rowan University</t>
  </si>
  <si>
    <t>Year 1</t>
  </si>
  <si>
    <t>Year 2</t>
  </si>
  <si>
    <t>Year 3</t>
  </si>
  <si>
    <t>Year 4</t>
  </si>
  <si>
    <t>Year 5</t>
  </si>
  <si>
    <t>Total</t>
  </si>
  <si>
    <t xml:space="preserve">Date: </t>
  </si>
  <si>
    <t xml:space="preserve">Project Period:  </t>
  </si>
  <si>
    <t>TOTAL DIRECT COSTS</t>
  </si>
  <si>
    <t>TOTAL COSTS</t>
  </si>
  <si>
    <t>Total Direct Costs</t>
  </si>
  <si>
    <t>Enter employee name</t>
  </si>
  <si>
    <t>Enter employee name- Co-PI</t>
  </si>
  <si>
    <t>Amount Requested</t>
  </si>
  <si>
    <t xml:space="preserve">Facilities &amp; Administrative Costs (Indirects/Overhead) Calculation </t>
  </si>
  <si>
    <t>Fringe Benefits</t>
  </si>
  <si>
    <t>Total Salaries &amp; Wages Requested</t>
  </si>
  <si>
    <t>Salaries and Wages</t>
  </si>
  <si>
    <t># of Credits</t>
  </si>
  <si>
    <t>Estimated Rates</t>
  </si>
  <si>
    <t>Total Fringe</t>
  </si>
  <si>
    <t>Project Budget Summary</t>
  </si>
  <si>
    <t>A. Total Salaries (Personnel Worksheet)</t>
  </si>
  <si>
    <t>B. Total Fringe</t>
  </si>
  <si>
    <t>C. Total Material and Supplies</t>
  </si>
  <si>
    <t>Other (please specify)</t>
  </si>
  <si>
    <t>D. Total Services</t>
  </si>
  <si>
    <t xml:space="preserve">E. Total Travel </t>
  </si>
  <si>
    <t>F. Other Direct Costs</t>
  </si>
  <si>
    <t>Supplies</t>
  </si>
  <si>
    <t>Professional Services</t>
  </si>
  <si>
    <t>License/Registration fees</t>
  </si>
  <si>
    <t>Staff Development</t>
  </si>
  <si>
    <t>Telephone</t>
  </si>
  <si>
    <t>Postage</t>
  </si>
  <si>
    <t>Advertising</t>
  </si>
  <si>
    <t>Base Codes</t>
  </si>
  <si>
    <t>Other</t>
  </si>
  <si>
    <t>Office of Sponsored Programs</t>
  </si>
  <si>
    <t>Facilities and Administrative (Indirect)</t>
  </si>
  <si>
    <t>Total Budget</t>
  </si>
  <si>
    <t>Year 1 Budget</t>
  </si>
  <si>
    <t>Year 2 Budget</t>
  </si>
  <si>
    <t>Year 3 Budget</t>
  </si>
  <si>
    <t>Year 4 Budget</t>
  </si>
  <si>
    <t>Year 5 Budget</t>
  </si>
  <si>
    <t>Subcontract Expenses</t>
  </si>
  <si>
    <t>to</t>
  </si>
  <si>
    <t>Non Cost-Sharing Budget Template</t>
  </si>
  <si>
    <t>Enter Facilities and Administration (Indirect) Base Code:</t>
  </si>
  <si>
    <t>Click Here For Instructions</t>
  </si>
  <si>
    <t>Non-Cost Sharing Budget Template Instructions</t>
  </si>
  <si>
    <t>General:</t>
  </si>
  <si>
    <t xml:space="preserve">This budget template is meant to provide a user-friendly and efficient way to develop a budget.  It is also intended to help standardize the way budgets are developed at Rowan. While the budget template should be used in conjuction with all new proposals, it does not replace sponsor-required budget forms.  </t>
  </si>
  <si>
    <t>Step 1 - General Information (as a general guide, you should type in blue area)</t>
  </si>
  <si>
    <t>On the summary tab, continue to enter expenses that would be incurred on the project.  Subaward recipients should be listed individually on the Subawards Tab.  There is a link within the budget that will take you to this page for your convenience.</t>
  </si>
  <si>
    <t>Step 2 - Personnel Tab</t>
  </si>
  <si>
    <t>The personnel tab contains the bulk of your budget information and will automatically carry data over to the Summary page for your convenience.  List the names and roles of personnel assigned to the proposed project.  Enter the individual's base yearly salary.  Then enter the effort that key personnel will give to the project, in percentage format.  The salary you should request from the sponsor based on your yearly salary and percentage of effort will be automatically calculated in the right-most column.  This number will appear on the Summary page.</t>
  </si>
  <si>
    <t>Step 3 - Summary Tab</t>
  </si>
  <si>
    <t>Step 5 - Facilities and Administative Costs and Rates</t>
  </si>
  <si>
    <t>You can then print out multiple sheets of your budget at once by holding down the Control button while clicking multiple tabs.  You do not need to print out extra tabs, such as Welcome, Indirect, or Instructions.</t>
  </si>
  <si>
    <t>Enter the proposal title, PI name, and project period where specified on the budget template summary.  Today's date will be automatically updated.</t>
  </si>
  <si>
    <t>Name of Subcontactor</t>
  </si>
  <si>
    <t>For faculty buyouts, please enter the number of credits the workload would be adjusted by.  Faculty buyout rate is based on an Assistant Professor, Range 22, Rank 4.  FY11 salary is $60,518.15.  Use this number as your buyout salary base.  For summer salary, indicate how many credit-hours you will be teaching.</t>
  </si>
  <si>
    <t>Hourly Rate</t>
  </si>
  <si>
    <t># of Hours</t>
  </si>
  <si>
    <t>Subcontractor #1</t>
  </si>
  <si>
    <t>Subcontractor #2</t>
  </si>
  <si>
    <t>Subcontractor #3</t>
  </si>
  <si>
    <t>Subcontractor #4</t>
  </si>
  <si>
    <t>Subcontractor #5</t>
  </si>
  <si>
    <t>Percent of Time &amp; Effort to Person Months (PM)</t>
  </si>
  <si>
    <t>Interactive Conversion Table</t>
  </si>
  <si>
    <t>6 month</t>
  </si>
  <si>
    <t>8 month</t>
  </si>
  <si>
    <t>9 month</t>
  </si>
  <si>
    <t>10 month</t>
  </si>
  <si>
    <t>12 month</t>
  </si>
  <si>
    <t>Summer Term</t>
  </si>
  <si>
    <t>Appointment</t>
  </si>
  <si>
    <t>Academic Year</t>
  </si>
  <si>
    <t>Calendar Year</t>
  </si>
  <si>
    <t xml:space="preserve">  % effort </t>
  </si>
  <si>
    <t xml:space="preserve">         PM</t>
  </si>
  <si>
    <t>% effort</t>
  </si>
  <si>
    <t>PM</t>
  </si>
  <si>
    <t xml:space="preserve"> % effort</t>
  </si>
  <si>
    <t xml:space="preserve">  % effort</t>
  </si>
  <si>
    <t xml:space="preserve">        PM</t>
  </si>
  <si>
    <t>Instructions:</t>
  </si>
  <si>
    <t>hit enter.  The person month for 3, 6, 8, 9, 10, and 12 will be displayed simultaneously.</t>
  </si>
  <si>
    <t xml:space="preserve">There are three basic salary (wage) bases: Calendar Year, Academic Year and Summer Term. Here is a month/week/days   </t>
  </si>
  <si>
    <t>breakout for each:</t>
  </si>
  <si>
    <t>Academic Year (AY)</t>
  </si>
  <si>
    <t>Summer Term (SM)</t>
  </si>
  <si>
    <t xml:space="preserve">Calendar Year (CY) </t>
  </si>
  <si>
    <t>12 months</t>
  </si>
  <si>
    <t xml:space="preserve"> </t>
  </si>
  <si>
    <t>Example 1:</t>
  </si>
  <si>
    <t>Example 2:</t>
  </si>
  <si>
    <t>To fill out certain budget forms for applicants will need to convert percent-of-effort to person months.  Use this calculator below for assistance.</t>
  </si>
  <si>
    <t>Publication/Printing Costs</t>
  </si>
  <si>
    <t>Fringe Benefit Rates</t>
  </si>
  <si>
    <t>Person-Months</t>
  </si>
  <si>
    <t>Office of Sponsored Programs -- Bole Hall 856-256-4057</t>
  </si>
  <si>
    <t>TOTAL MODIFIED DIRECT COSTS</t>
  </si>
  <si>
    <t>BELOW THIS LINE INTERNAL USE ONLY</t>
  </si>
  <si>
    <t>First $25k of Subawards</t>
  </si>
  <si>
    <t>Remainder of Subawards</t>
  </si>
  <si>
    <t>If Base Code=4, enter amount subject to F&amp;A</t>
  </si>
  <si>
    <t xml:space="preserve">At the top of the Summary Tab, enter the F&amp;A (indirect) rate and base codes.  To do this, click the blue link that will bring you to the current F&amp;A rates.  Determine the indirect rate that applies to your project and enter that code into the Summary page.  If you choose Rate Code #5, you can enter a specific rate yourself. The spreadsheet will automatically calculate indirect rates for you.  </t>
  </si>
  <si>
    <t>Then choose the base rate that is allowed by your sponsor. The base rate is the amount on which F&amp;A charges will be calculated.  Our federally negotiated rate bases F&amp;A on salaries and wages, while other projects might base F&amp;A on total direct costs.  If you choose Base Code #4, you can enter a specific base amount yourself.</t>
  </si>
  <si>
    <t>If Enter F&amp;A Rate (Current rates)</t>
  </si>
  <si>
    <t>Current F&amp;A Rates</t>
  </si>
  <si>
    <t xml:space="preserve">Tuition/fees </t>
  </si>
  <si>
    <t>Honoraria/Stipends</t>
  </si>
  <si>
    <t>Rental Expenses</t>
  </si>
  <si>
    <t>Click on active links for further explanation</t>
  </si>
  <si>
    <t>Salaries &amp; Wages (pre-FY13)</t>
  </si>
  <si>
    <t>Total Modified Direct Costs (current agreement)</t>
  </si>
  <si>
    <t>Scholarships/Fellowships</t>
  </si>
  <si>
    <t>Hourly Employees</t>
  </si>
  <si>
    <t>Total Wages - Hourly Employees</t>
  </si>
  <si>
    <t>*Scholarships and fellowships go on the Summary tab</t>
  </si>
  <si>
    <t>Student Wages*</t>
  </si>
  <si>
    <t>Student Wages</t>
  </si>
  <si>
    <t>COLA increase:</t>
  </si>
  <si>
    <t>Undergrads</t>
  </si>
  <si>
    <t>Rental costs for off-site facilities</t>
  </si>
  <si>
    <t>Mileage</t>
  </si>
  <si>
    <t>Participant Support Costs - Stipends</t>
  </si>
  <si>
    <t>Participant Support Costs - Travel</t>
  </si>
  <si>
    <t>Participant Support Costs - Substinence</t>
  </si>
  <si>
    <t>Participant Support Costs - Other</t>
  </si>
  <si>
    <t>Domestic Travel (transportation, lodging)</t>
  </si>
  <si>
    <t>Foreign Travel (transportation, lodging)</t>
  </si>
  <si>
    <t>Grad students</t>
  </si>
  <si>
    <t>10 months</t>
  </si>
  <si>
    <t>2 months</t>
  </si>
  <si>
    <t>A PI on an AY appointment at a salary of $70,000 will have a monthly salary of $7,000 (one-tenth of the AY).</t>
  </si>
  <si>
    <t>$17,500 (7,000 multiplied by 2.50 AY months).</t>
  </si>
  <si>
    <t>AY</t>
  </si>
  <si>
    <t>CY</t>
  </si>
  <si>
    <t xml:space="preserve">A PI on a CY appointment at a salary of $70,000 will have a monthly salary of $5,833 (one-twelfth of total CY </t>
  </si>
  <si>
    <t xml:space="preserve">25% of AY effort would equate to 2.5 person months (10 x 0.25=2.5).  The Budget figure for that effort would be </t>
  </si>
  <si>
    <t xml:space="preserve">salary).  25% of CY effort would equate to 3 CY months (12 x 0.25=3).  The budget figure for that effort would </t>
  </si>
  <si>
    <t>be $17,500 (5,833 multiplied by 3 CY months).</t>
  </si>
  <si>
    <t>2 month</t>
  </si>
  <si>
    <t>To use the chart simply insert the percent effort that you want to convert into the -0- of the 2 mo. Summer Term % effort line and</t>
  </si>
  <si>
    <t>Hourly/Part-time Employees</t>
  </si>
  <si>
    <t>10-month faculty</t>
  </si>
  <si>
    <t>12-month faculty/staff</t>
  </si>
  <si>
    <t xml:space="preserve">Fac/Staff Salary Voucher </t>
  </si>
  <si>
    <t>Faculty/Staff Salary Voucher</t>
  </si>
  <si>
    <t>FT Grant-funded / Salary replacement</t>
  </si>
  <si>
    <t>Enter employee name or TBD</t>
  </si>
  <si>
    <t>Total Wages - Students</t>
  </si>
  <si>
    <t>GA Stipends</t>
  </si>
  <si>
    <t>FT Grad Assistant</t>
  </si>
  <si>
    <t>PT Grad Assistant</t>
  </si>
  <si>
    <t># of GAs</t>
  </si>
  <si>
    <t>GA Stipends*</t>
  </si>
  <si>
    <t>Annual Stipend</t>
  </si>
  <si>
    <t>Total FT Grant-funded / Salary rep</t>
  </si>
  <si>
    <t>Total Faculty/Staff Sal Voucher</t>
  </si>
  <si>
    <t>First Course Release</t>
  </si>
  <si>
    <t>Student Wages/GA Stipends</t>
  </si>
  <si>
    <t>FT Grant-funded (12 mo) / Sal Rep</t>
  </si>
  <si>
    <t>Title of Project</t>
  </si>
  <si>
    <t>Equipment under $5,000 per unit</t>
  </si>
  <si>
    <t>Subcontractor Fees Subject to F&amp;A</t>
  </si>
  <si>
    <t>Subcontractor Fees Excluded From F&amp;A</t>
  </si>
  <si>
    <t>Equipment and software over $5,000/unit</t>
  </si>
  <si>
    <t>Rowan code</t>
  </si>
  <si>
    <t>Service Center Fees</t>
  </si>
  <si>
    <t>Lab Supplies</t>
  </si>
  <si>
    <t>FY24</t>
  </si>
  <si>
    <t>Other (please specifiy)</t>
  </si>
  <si>
    <t>Institutional Base Salary</t>
  </si>
  <si>
    <t>Course Release</t>
  </si>
  <si>
    <t>Total Salaries, Wages, and Fringe are carried to Summary tab</t>
  </si>
  <si>
    <t>FT Grant-funded/Salary replacement</t>
  </si>
  <si>
    <t>Total Course Release</t>
  </si>
  <si>
    <t>Name of Investigator</t>
  </si>
  <si>
    <t>Human Subject Payments</t>
  </si>
  <si>
    <t>FY25</t>
  </si>
  <si>
    <t>Contracted Services</t>
  </si>
  <si>
    <t>Repairs</t>
  </si>
  <si>
    <t>Lab Space Renovations (Grants)</t>
  </si>
  <si>
    <t>First $25k of Subaward budget (from Subawards tab)</t>
  </si>
  <si>
    <t>Remainder of Subaward budget (from Subawards tab)</t>
  </si>
  <si>
    <t>FY26</t>
  </si>
  <si>
    <t>FY27</t>
  </si>
  <si>
    <t>FY28</t>
  </si>
  <si>
    <t>Part Time Pension Rate (Salary Voucher/Hourly)</t>
  </si>
  <si>
    <t>P/T Pension Rate (Salary Voucher/Hourly)</t>
  </si>
  <si>
    <t>*these rates only apply to projects with start date on or after 7/1/24</t>
  </si>
  <si>
    <t>All Campuses - On campus research/project</t>
  </si>
  <si>
    <t>All Campuses - Off campus research/project</t>
  </si>
  <si>
    <t>All Campuses - Off campus Instruction</t>
  </si>
  <si>
    <t xml:space="preserve">All Campuses - On campus Instruction </t>
  </si>
  <si>
    <t>All Campuses - On campus Other Sponsored Program</t>
  </si>
  <si>
    <t>All Campuses - Off campus Other Sponsored Program</t>
  </si>
  <si>
    <t>All Campuses - On Campus DOD Research Contract</t>
  </si>
  <si>
    <t>All Campuses - Off Campus DOD Research Contract</t>
  </si>
  <si>
    <t>*the F*A rate used at the start of the project will continue for the life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</si>
</sst>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164" formatCode="0.0%"/>
    <numFmt numFmtId="165" formatCode="&quot;$&quot;#,##0"/>
    <numFmt numFmtId="166" formatCode="&quot;$&quot;#,##0.00"/>
  </numFmts>
  <fonts count="35" x14ac:knownFonts="1">
    <font>
      <sz val="10"/>
      <name val="Arial"/>
    </font>
    <font>
      <u/>
      <sz val="10"/>
      <name val="Arial"/>
      <family val="2"/>
    </font>
    <font>
      <sz val="8"/>
      <name val="Arial"/>
      <family val="2"/>
    </font>
    <font>
      <b/>
      <sz val="10"/>
      <name val="Arial"/>
      <family val="2"/>
    </font>
    <font>
      <sz val="10"/>
      <name val="Arial"/>
      <family val="2"/>
    </font>
    <font>
      <u/>
      <sz val="10"/>
      <color indexed="12"/>
      <name val="Arial"/>
      <family val="2"/>
    </font>
    <font>
      <sz val="10"/>
      <color indexed="53"/>
      <name val="Arial"/>
      <family val="2"/>
    </font>
    <font>
      <b/>
      <u/>
      <sz val="10"/>
      <name val="Arial"/>
      <family val="2"/>
    </font>
    <font>
      <u/>
      <sz val="10"/>
      <color indexed="12"/>
      <name val="Arial"/>
      <family val="2"/>
    </font>
    <font>
      <sz val="15"/>
      <name val="Arial"/>
      <family val="2"/>
    </font>
    <font>
      <b/>
      <sz val="15"/>
      <name val="Arial"/>
      <family val="2"/>
    </font>
    <font>
      <sz val="12"/>
      <name val="Times New Roman"/>
      <family val="1"/>
    </font>
    <font>
      <b/>
      <sz val="11"/>
      <name val="Arial"/>
      <family val="2"/>
    </font>
    <font>
      <sz val="10"/>
      <color indexed="10"/>
      <name val="Arial"/>
      <family val="2"/>
    </font>
    <font>
      <sz val="10"/>
      <color indexed="43"/>
      <name val="Arial"/>
      <family val="2"/>
    </font>
    <font>
      <b/>
      <u/>
      <sz val="10"/>
      <color indexed="12"/>
      <name val="Arial"/>
      <family val="2"/>
    </font>
    <font>
      <sz val="9"/>
      <name val="Arial"/>
      <family val="2"/>
    </font>
    <font>
      <sz val="9"/>
      <color indexed="20"/>
      <name val="Arial"/>
      <family val="2"/>
    </font>
    <font>
      <u/>
      <sz val="9"/>
      <color indexed="20"/>
      <name val="Arial"/>
      <family val="2"/>
    </font>
    <font>
      <b/>
      <sz val="9"/>
      <name val="Arial"/>
      <family val="2"/>
    </font>
    <font>
      <b/>
      <sz val="9"/>
      <color indexed="10"/>
      <name val="Arial"/>
      <family val="2"/>
    </font>
    <font>
      <sz val="9"/>
      <name val="Times New Roman"/>
      <family val="1"/>
    </font>
    <font>
      <sz val="10"/>
      <color indexed="12"/>
      <name val="Arial"/>
      <family val="2"/>
    </font>
    <font>
      <sz val="9"/>
      <color indexed="81"/>
      <name val="Tahoma"/>
      <family val="2"/>
    </font>
    <font>
      <b/>
      <sz val="9"/>
      <color indexed="81"/>
      <name val="Tahoma"/>
      <family val="2"/>
    </font>
    <font>
      <sz val="10"/>
      <color rgb="FF0066FF"/>
      <name val="Arial"/>
      <family val="2"/>
    </font>
    <font>
      <b/>
      <sz val="10"/>
      <color rgb="FF0066FF"/>
      <name val="Arial"/>
      <family val="2"/>
    </font>
    <font>
      <sz val="10"/>
      <color theme="1"/>
      <name val="Arial"/>
      <family val="2"/>
    </font>
    <font>
      <b/>
      <sz val="9"/>
      <color theme="3" tint="0.39997558519241921"/>
      <name val="Arial"/>
      <family val="2"/>
    </font>
    <font>
      <sz val="10"/>
      <color rgb="FF0070C0"/>
      <name val="Arial"/>
      <family val="2"/>
    </font>
    <font>
      <b/>
      <sz val="10"/>
      <color rgb="FF0070C0"/>
      <name val="Arial"/>
      <family val="2"/>
    </font>
    <font>
      <b/>
      <sz val="10"/>
      <color theme="3" tint="0.39997558519241921"/>
      <name val="Arial"/>
      <family val="2"/>
    </font>
    <font>
      <b/>
      <sz val="10"/>
      <color theme="1"/>
      <name val="Arial"/>
      <family val="2"/>
    </font>
    <font>
      <b/>
      <sz val="11"/>
      <color rgb="FF0070C0"/>
      <name val="Arial"/>
      <family val="2"/>
    </font>
    <font>
      <sz val="10"/>
      <color theme="4"/>
      <name val="Arial"/>
      <family val="2"/>
    </font>
  </fonts>
  <fills count="17">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rgb="FFFFCC66"/>
        <bgColor indexed="64"/>
      </patternFill>
    </fill>
    <fill>
      <patternFill patternType="solid">
        <fgColor rgb="FFFFFF00"/>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B03B"/>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double">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right style="thin">
        <color indexed="64"/>
      </right>
      <top/>
      <bottom style="medium">
        <color indexed="64"/>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double">
        <color indexed="64"/>
      </left>
      <right/>
      <top/>
      <bottom/>
      <diagonal/>
    </border>
    <border>
      <left style="medium">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n">
        <color theme="0" tint="-0.34998626667073579"/>
      </top>
      <bottom/>
      <diagonal/>
    </border>
    <border>
      <left/>
      <right/>
      <top style="thin">
        <color theme="0" tint="-0.34998626667073579"/>
      </top>
      <bottom/>
      <diagonal/>
    </border>
    <border>
      <left style="double">
        <color indexed="64"/>
      </left>
      <right style="double">
        <color indexed="64"/>
      </right>
      <top style="thin">
        <color theme="0" tint="-0.34998626667073579"/>
      </top>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45">
    <xf numFmtId="0" fontId="0" fillId="0" borderId="0" xfId="0"/>
    <xf numFmtId="0" fontId="3" fillId="0" borderId="0" xfId="0" applyFont="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0" fontId="3" fillId="0" borderId="0" xfId="0" applyFont="1" applyAlignment="1" applyProtection="1">
      <alignment wrapText="1"/>
      <protection locked="0"/>
    </xf>
    <xf numFmtId="165" fontId="4"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164" fontId="4" fillId="0" borderId="0" xfId="0" applyNumberFormat="1" applyFont="1" applyAlignment="1" applyProtection="1">
      <alignment horizontal="right"/>
      <protection locked="0"/>
    </xf>
    <xf numFmtId="0" fontId="4" fillId="0" borderId="0" xfId="0" applyFont="1" applyAlignment="1" applyProtection="1">
      <alignment horizontal="right"/>
      <protection locked="0"/>
    </xf>
    <xf numFmtId="0" fontId="3" fillId="3" borderId="0" xfId="0" applyFont="1" applyFill="1"/>
    <xf numFmtId="0" fontId="4" fillId="3" borderId="0" xfId="0" applyFont="1" applyFill="1"/>
    <xf numFmtId="0" fontId="0" fillId="3" borderId="0" xfId="0" applyFill="1"/>
    <xf numFmtId="0" fontId="4" fillId="0" borderId="0" xfId="0" applyFont="1" applyAlignment="1" applyProtection="1">
      <alignment horizontal="center"/>
      <protection locked="0"/>
    </xf>
    <xf numFmtId="0" fontId="0" fillId="4" borderId="1" xfId="0" applyFill="1" applyBorder="1" applyAlignment="1">
      <alignment horizontal="center"/>
    </xf>
    <xf numFmtId="165" fontId="25" fillId="0" borderId="0" xfId="0" applyNumberFormat="1" applyFont="1" applyAlignment="1" applyProtection="1">
      <alignment horizontal="right"/>
      <protection locked="0"/>
    </xf>
    <xf numFmtId="165" fontId="26" fillId="0" borderId="0" xfId="0" applyNumberFormat="1" applyFont="1" applyAlignment="1" applyProtection="1">
      <alignment horizontal="right"/>
      <protection locked="0"/>
    </xf>
    <xf numFmtId="0" fontId="25" fillId="0" borderId="0" xfId="0" applyFont="1" applyAlignment="1" applyProtection="1">
      <alignment horizontal="right"/>
      <protection locked="0"/>
    </xf>
    <xf numFmtId="0" fontId="0" fillId="5" borderId="0" xfId="0" applyFill="1"/>
    <xf numFmtId="0" fontId="4" fillId="5" borderId="0" xfId="0" applyFont="1" applyFill="1"/>
    <xf numFmtId="0" fontId="27" fillId="5" borderId="0" xfId="0" applyFont="1" applyFill="1" applyAlignment="1">
      <alignment horizontal="center"/>
    </xf>
    <xf numFmtId="0" fontId="0" fillId="5" borderId="0" xfId="0" applyFill="1" applyAlignment="1">
      <alignment horizontal="center"/>
    </xf>
    <xf numFmtId="0" fontId="7" fillId="6" borderId="1" xfId="0" applyFont="1" applyFill="1" applyBorder="1"/>
    <xf numFmtId="0" fontId="3" fillId="6" borderId="1" xfId="0" applyFont="1" applyFill="1" applyBorder="1" applyAlignment="1">
      <alignment horizontal="center"/>
    </xf>
    <xf numFmtId="0" fontId="4" fillId="4" borderId="1" xfId="0" applyFont="1" applyFill="1" applyBorder="1"/>
    <xf numFmtId="10" fontId="27" fillId="4" borderId="1" xfId="0" applyNumberFormat="1" applyFont="1" applyFill="1" applyBorder="1" applyAlignment="1">
      <alignment horizontal="center" wrapText="1"/>
    </xf>
    <xf numFmtId="0" fontId="7" fillId="7" borderId="1" xfId="0" applyFont="1" applyFill="1" applyBorder="1"/>
    <xf numFmtId="0" fontId="9" fillId="3" borderId="0" xfId="0" applyFont="1" applyFill="1"/>
    <xf numFmtId="0" fontId="0" fillId="3" borderId="0" xfId="0" applyFill="1" applyAlignment="1">
      <alignment horizontal="left" wrapText="1"/>
    </xf>
    <xf numFmtId="0" fontId="4" fillId="3" borderId="0" xfId="0" applyFont="1" applyFill="1" applyAlignment="1">
      <alignment wrapText="1"/>
    </xf>
    <xf numFmtId="0" fontId="4" fillId="8" borderId="0" xfId="0" applyFont="1" applyFill="1" applyAlignment="1">
      <alignment wrapText="1"/>
    </xf>
    <xf numFmtId="0" fontId="11" fillId="0" borderId="0" xfId="0" applyFont="1"/>
    <xf numFmtId="0" fontId="4" fillId="8" borderId="0" xfId="0" applyFont="1" applyFill="1"/>
    <xf numFmtId="0" fontId="0" fillId="3" borderId="0" xfId="0" applyFill="1" applyAlignment="1">
      <alignment wrapText="1"/>
    </xf>
    <xf numFmtId="165" fontId="25" fillId="0" borderId="2" xfId="0" applyNumberFormat="1" applyFont="1" applyBorder="1" applyAlignment="1" applyProtection="1">
      <alignment horizontal="right"/>
      <protection locked="0"/>
    </xf>
    <xf numFmtId="165" fontId="25" fillId="0" borderId="3" xfId="0" applyNumberFormat="1" applyFont="1" applyBorder="1" applyAlignment="1" applyProtection="1">
      <alignment horizontal="right"/>
      <protection locked="0"/>
    </xf>
    <xf numFmtId="165" fontId="25" fillId="0" borderId="4" xfId="0" applyNumberFormat="1" applyFont="1" applyBorder="1" applyAlignment="1" applyProtection="1">
      <alignment horizontal="right"/>
      <protection locked="0"/>
    </xf>
    <xf numFmtId="165" fontId="25" fillId="0" borderId="5" xfId="0" applyNumberFormat="1" applyFont="1" applyBorder="1" applyAlignment="1" applyProtection="1">
      <alignment horizontal="right"/>
      <protection locked="0"/>
    </xf>
    <xf numFmtId="165" fontId="25" fillId="0" borderId="6" xfId="0" applyNumberFormat="1" applyFont="1" applyBorder="1" applyAlignment="1" applyProtection="1">
      <alignment horizontal="right"/>
      <protection locked="0"/>
    </xf>
    <xf numFmtId="165" fontId="4" fillId="9" borderId="3" xfId="0" applyNumberFormat="1" applyFont="1" applyFill="1" applyBorder="1"/>
    <xf numFmtId="165" fontId="3" fillId="9" borderId="7" xfId="0" applyNumberFormat="1" applyFont="1" applyFill="1" applyBorder="1"/>
    <xf numFmtId="165" fontId="3" fillId="3" borderId="0" xfId="0" applyNumberFormat="1" applyFont="1" applyFill="1"/>
    <xf numFmtId="0" fontId="3" fillId="3" borderId="0" xfId="0" applyFont="1" applyFill="1" applyProtection="1">
      <protection locked="0"/>
    </xf>
    <xf numFmtId="165" fontId="3" fillId="3" borderId="0" xfId="0" applyNumberFormat="1" applyFont="1" applyFill="1" applyAlignment="1" applyProtection="1">
      <alignment horizontal="right"/>
      <protection locked="0"/>
    </xf>
    <xf numFmtId="0" fontId="3" fillId="3" borderId="0" xfId="0" applyFont="1" applyFill="1" applyAlignment="1" applyProtection="1">
      <alignment horizontal="right"/>
      <protection locked="0"/>
    </xf>
    <xf numFmtId="164" fontId="4" fillId="3" borderId="0" xfId="0" applyNumberFormat="1" applyFont="1" applyFill="1" applyAlignment="1" applyProtection="1">
      <alignment horizontal="right"/>
      <protection locked="0"/>
    </xf>
    <xf numFmtId="165" fontId="4" fillId="3" borderId="0" xfId="0" applyNumberFormat="1" applyFont="1" applyFill="1" applyAlignment="1" applyProtection="1">
      <alignment horizontal="right"/>
      <protection locked="0"/>
    </xf>
    <xf numFmtId="0" fontId="4" fillId="3" borderId="0" xfId="0" applyFont="1" applyFill="1" applyProtection="1">
      <protection locked="0"/>
    </xf>
    <xf numFmtId="0" fontId="6" fillId="3" borderId="0" xfId="0" applyFont="1" applyFill="1" applyAlignment="1" applyProtection="1">
      <alignment horizontal="center"/>
      <protection locked="0"/>
    </xf>
    <xf numFmtId="165" fontId="26" fillId="3" borderId="0" xfId="0" applyNumberFormat="1" applyFont="1" applyFill="1" applyAlignment="1" applyProtection="1">
      <alignment horizontal="right"/>
      <protection locked="0"/>
    </xf>
    <xf numFmtId="165" fontId="25" fillId="3" borderId="0" xfId="0" applyNumberFormat="1" applyFont="1" applyFill="1" applyAlignment="1" applyProtection="1">
      <alignment horizontal="right"/>
      <protection locked="0"/>
    </xf>
    <xf numFmtId="164" fontId="25" fillId="3" borderId="0" xfId="0" applyNumberFormat="1" applyFont="1" applyFill="1" applyAlignment="1" applyProtection="1">
      <alignment horizontal="right"/>
      <protection locked="0"/>
    </xf>
    <xf numFmtId="0" fontId="25" fillId="3" borderId="0" xfId="0" applyFont="1" applyFill="1" applyAlignment="1" applyProtection="1">
      <alignment horizontal="right"/>
      <protection locked="0"/>
    </xf>
    <xf numFmtId="164" fontId="6" fillId="3" borderId="0" xfId="0" applyNumberFormat="1" applyFont="1" applyFill="1" applyAlignment="1" applyProtection="1">
      <alignment horizontal="right"/>
      <protection locked="0"/>
    </xf>
    <xf numFmtId="165" fontId="3" fillId="3" borderId="8" xfId="0" applyNumberFormat="1" applyFont="1" applyFill="1" applyBorder="1" applyAlignment="1" applyProtection="1">
      <alignment horizontal="right"/>
      <protection locked="0"/>
    </xf>
    <xf numFmtId="0" fontId="4" fillId="0" borderId="9" xfId="0" applyFont="1" applyBorder="1" applyAlignment="1" applyProtection="1">
      <alignment horizontal="center"/>
      <protection locked="0"/>
    </xf>
    <xf numFmtId="0" fontId="4" fillId="0" borderId="0" xfId="0" applyFont="1"/>
    <xf numFmtId="0" fontId="3" fillId="3" borderId="10" xfId="0" applyFont="1" applyFill="1" applyBorder="1"/>
    <xf numFmtId="164" fontId="4" fillId="0" borderId="0" xfId="0" applyNumberFormat="1" applyFont="1" applyAlignment="1" applyProtection="1">
      <alignment horizontal="center"/>
      <protection locked="0"/>
    </xf>
    <xf numFmtId="0" fontId="14" fillId="0" borderId="0" xfId="0" applyFont="1" applyProtection="1">
      <protection locked="0"/>
    </xf>
    <xf numFmtId="0" fontId="4" fillId="0" borderId="0" xfId="0" applyFont="1" applyAlignment="1" applyProtection="1">
      <alignment horizontal="left"/>
      <protection locked="0"/>
    </xf>
    <xf numFmtId="10" fontId="4" fillId="0" borderId="0" xfId="0" applyNumberFormat="1" applyFont="1" applyAlignment="1" applyProtection="1">
      <alignment horizontal="center"/>
      <protection locked="0"/>
    </xf>
    <xf numFmtId="9" fontId="4" fillId="0" borderId="0" xfId="0" applyNumberFormat="1" applyFont="1" applyAlignment="1" applyProtection="1">
      <alignment horizontal="center"/>
      <protection locked="0"/>
    </xf>
    <xf numFmtId="0" fontId="7" fillId="3" borderId="11" xfId="0" applyFont="1" applyFill="1" applyBorder="1"/>
    <xf numFmtId="0" fontId="4" fillId="3" borderId="0" xfId="0" applyFont="1" applyFill="1" applyAlignment="1" applyProtection="1">
      <alignment horizontal="center"/>
      <protection locked="0"/>
    </xf>
    <xf numFmtId="165" fontId="4" fillId="3" borderId="0" xfId="0" applyNumberFormat="1" applyFont="1" applyFill="1" applyProtection="1">
      <protection locked="0"/>
    </xf>
    <xf numFmtId="0" fontId="16" fillId="0" borderId="0" xfId="0" applyFont="1"/>
    <xf numFmtId="0" fontId="17" fillId="0" borderId="0" xfId="0" applyFont="1" applyAlignment="1">
      <alignment horizontal="center"/>
    </xf>
    <xf numFmtId="0" fontId="17" fillId="0" borderId="0" xfId="0" applyFont="1"/>
    <xf numFmtId="0" fontId="16" fillId="0" borderId="0" xfId="0" applyFont="1" applyAlignment="1">
      <alignment horizontal="center"/>
    </xf>
    <xf numFmtId="0" fontId="17" fillId="2" borderId="0" xfId="0" applyFont="1" applyFill="1" applyAlignment="1">
      <alignment horizontal="center"/>
    </xf>
    <xf numFmtId="0" fontId="16" fillId="2" borderId="0" xfId="0" applyFont="1" applyFill="1"/>
    <xf numFmtId="0" fontId="17" fillId="2" borderId="0" xfId="0" applyFont="1" applyFill="1"/>
    <xf numFmtId="0" fontId="18" fillId="2" borderId="0" xfId="0" applyFont="1" applyFill="1"/>
    <xf numFmtId="0" fontId="17" fillId="2" borderId="0" xfId="0" applyFont="1" applyFill="1" applyAlignment="1">
      <alignment horizontal="right"/>
    </xf>
    <xf numFmtId="0" fontId="16" fillId="0" borderId="5" xfId="0" applyFont="1" applyBorder="1"/>
    <xf numFmtId="2" fontId="16" fillId="0" borderId="0" xfId="0" applyNumberFormat="1" applyFont="1"/>
    <xf numFmtId="0" fontId="20" fillId="0" borderId="0" xfId="0" applyFont="1"/>
    <xf numFmtId="2" fontId="20" fillId="0" borderId="0" xfId="0" applyNumberFormat="1" applyFont="1"/>
    <xf numFmtId="0" fontId="21" fillId="0" borderId="0" xfId="0" applyFont="1"/>
    <xf numFmtId="0" fontId="21" fillId="0" borderId="0" xfId="0" applyFont="1" applyAlignment="1">
      <alignment horizontal="right" vertical="center"/>
    </xf>
    <xf numFmtId="0" fontId="21" fillId="0" borderId="0" xfId="0" applyFont="1" applyAlignment="1">
      <alignment horizontal="left" indent="8"/>
    </xf>
    <xf numFmtId="2" fontId="0" fillId="0" borderId="0" xfId="0" applyNumberFormat="1"/>
    <xf numFmtId="0" fontId="19" fillId="0" borderId="8" xfId="0" applyFont="1" applyBorder="1"/>
    <xf numFmtId="2" fontId="19" fillId="0" borderId="8" xfId="0" applyNumberFormat="1" applyFont="1" applyBorder="1"/>
    <xf numFmtId="2" fontId="19" fillId="0" borderId="0" xfId="0" applyNumberFormat="1" applyFont="1"/>
    <xf numFmtId="1" fontId="19" fillId="0" borderId="0" xfId="0" applyNumberFormat="1" applyFont="1"/>
    <xf numFmtId="0" fontId="19" fillId="0" borderId="0" xfId="0" applyFont="1"/>
    <xf numFmtId="2" fontId="19" fillId="0" borderId="8" xfId="0" applyNumberFormat="1" applyFont="1" applyBorder="1" applyAlignment="1">
      <alignment horizontal="right"/>
    </xf>
    <xf numFmtId="2" fontId="19" fillId="0" borderId="8" xfId="0" applyNumberFormat="1" applyFont="1" applyBorder="1" applyAlignment="1">
      <alignment horizontal="center"/>
    </xf>
    <xf numFmtId="0" fontId="16" fillId="0" borderId="11" xfId="0" applyFont="1" applyBorder="1"/>
    <xf numFmtId="2" fontId="16" fillId="0" borderId="11" xfId="0" applyNumberFormat="1" applyFont="1" applyBorder="1"/>
    <xf numFmtId="2" fontId="19" fillId="0" borderId="11" xfId="0" applyNumberFormat="1" applyFont="1" applyBorder="1"/>
    <xf numFmtId="0" fontId="28" fillId="0" borderId="8" xfId="0" applyFont="1" applyBorder="1" applyProtection="1">
      <protection locked="0"/>
    </xf>
    <xf numFmtId="2" fontId="25" fillId="0" borderId="12" xfId="0" applyNumberFormat="1" applyFont="1" applyBorder="1" applyAlignment="1" applyProtection="1">
      <alignment horizontal="right"/>
      <protection locked="0"/>
    </xf>
    <xf numFmtId="2" fontId="25" fillId="0" borderId="0" xfId="0" applyNumberFormat="1" applyFont="1" applyAlignment="1" applyProtection="1">
      <alignment horizontal="right"/>
      <protection locked="0"/>
    </xf>
    <xf numFmtId="2" fontId="25" fillId="0" borderId="13" xfId="0" applyNumberFormat="1" applyFont="1" applyBorder="1" applyAlignment="1" applyProtection="1">
      <alignment horizontal="right"/>
      <protection locked="0"/>
    </xf>
    <xf numFmtId="2" fontId="25" fillId="0" borderId="14" xfId="0" applyNumberFormat="1" applyFont="1" applyBorder="1" applyAlignment="1" applyProtection="1">
      <alignment horizontal="right"/>
      <protection locked="0"/>
    </xf>
    <xf numFmtId="2" fontId="25" fillId="0" borderId="11" xfId="0" applyNumberFormat="1" applyFont="1" applyBorder="1" applyAlignment="1" applyProtection="1">
      <alignment horizontal="right"/>
      <protection locked="0"/>
    </xf>
    <xf numFmtId="2" fontId="25" fillId="0" borderId="15" xfId="0" applyNumberFormat="1" applyFont="1" applyBorder="1" applyAlignment="1" applyProtection="1">
      <alignment horizontal="right"/>
      <protection locked="0"/>
    </xf>
    <xf numFmtId="14" fontId="25" fillId="0" borderId="0" xfId="0" applyNumberFormat="1" applyFont="1" applyAlignment="1" applyProtection="1">
      <alignment horizontal="center"/>
      <protection locked="0"/>
    </xf>
    <xf numFmtId="0" fontId="4" fillId="3" borderId="3" xfId="0" applyFont="1" applyFill="1" applyBorder="1" applyProtection="1">
      <protection locked="0"/>
    </xf>
    <xf numFmtId="0" fontId="13" fillId="3" borderId="0" xfId="0" applyFont="1" applyFill="1" applyProtection="1">
      <protection locked="0"/>
    </xf>
    <xf numFmtId="0" fontId="4" fillId="3" borderId="2" xfId="0" applyFont="1" applyFill="1" applyBorder="1" applyAlignment="1">
      <alignment horizontal="center"/>
    </xf>
    <xf numFmtId="0" fontId="3" fillId="3" borderId="0" xfId="0" applyFont="1" applyFill="1" applyAlignment="1" applyProtection="1">
      <alignment horizontal="center"/>
      <protection locked="0"/>
    </xf>
    <xf numFmtId="0" fontId="15" fillId="3" borderId="0" xfId="1" applyFont="1" applyFill="1" applyBorder="1" applyAlignment="1" applyProtection="1">
      <alignment horizontal="right"/>
    </xf>
    <xf numFmtId="0" fontId="4" fillId="3" borderId="0" xfId="1" applyFont="1" applyFill="1" applyBorder="1" applyAlignment="1" applyProtection="1">
      <alignment horizontal="right"/>
      <protection locked="0"/>
    </xf>
    <xf numFmtId="0" fontId="4" fillId="0" borderId="2" xfId="0" applyFont="1" applyBorder="1" applyAlignment="1">
      <alignment horizontal="center"/>
    </xf>
    <xf numFmtId="0" fontId="15" fillId="0" borderId="0" xfId="1" applyFont="1" applyBorder="1" applyAlignment="1" applyProtection="1"/>
    <xf numFmtId="0" fontId="3" fillId="0" borderId="0" xfId="0" applyFont="1"/>
    <xf numFmtId="165" fontId="4" fillId="0" borderId="16" xfId="0" applyNumberFormat="1" applyFont="1" applyBorder="1" applyAlignment="1">
      <alignment horizontal="right"/>
    </xf>
    <xf numFmtId="165" fontId="3" fillId="0" borderId="16" xfId="0" applyNumberFormat="1" applyFont="1" applyBorder="1" applyAlignment="1">
      <alignment horizontal="right"/>
    </xf>
    <xf numFmtId="165" fontId="29" fillId="0" borderId="2" xfId="0" applyNumberFormat="1" applyFont="1" applyBorder="1" applyAlignment="1" applyProtection="1">
      <alignment horizontal="right"/>
      <protection locked="0"/>
    </xf>
    <xf numFmtId="165" fontId="29" fillId="0" borderId="0" xfId="0" applyNumberFormat="1" applyFont="1" applyAlignment="1" applyProtection="1">
      <alignment horizontal="right"/>
      <protection locked="0"/>
    </xf>
    <xf numFmtId="165" fontId="29" fillId="0" borderId="3" xfId="0" applyNumberFormat="1" applyFont="1" applyBorder="1" applyAlignment="1" applyProtection="1">
      <alignment horizontal="right"/>
      <protection locked="0"/>
    </xf>
    <xf numFmtId="2" fontId="29" fillId="0" borderId="12" xfId="0" applyNumberFormat="1" applyFont="1" applyBorder="1" applyAlignment="1" applyProtection="1">
      <alignment horizontal="right"/>
      <protection locked="0"/>
    </xf>
    <xf numFmtId="2" fontId="29" fillId="0" borderId="0" xfId="0" applyNumberFormat="1" applyFont="1" applyAlignment="1" applyProtection="1">
      <alignment horizontal="right"/>
      <protection locked="0"/>
    </xf>
    <xf numFmtId="165" fontId="29" fillId="0" borderId="4" xfId="0" applyNumberFormat="1" applyFont="1" applyBorder="1" applyAlignment="1" applyProtection="1">
      <alignment horizontal="right"/>
      <protection locked="0"/>
    </xf>
    <xf numFmtId="165" fontId="29" fillId="0" borderId="5" xfId="0" applyNumberFormat="1" applyFont="1" applyBorder="1" applyAlignment="1" applyProtection="1">
      <alignment horizontal="right"/>
      <protection locked="0"/>
    </xf>
    <xf numFmtId="165" fontId="29" fillId="0" borderId="6" xfId="0" applyNumberFormat="1" applyFont="1" applyBorder="1" applyAlignment="1" applyProtection="1">
      <alignment horizontal="right"/>
      <protection locked="0"/>
    </xf>
    <xf numFmtId="2" fontId="29" fillId="0" borderId="14" xfId="0" applyNumberFormat="1" applyFont="1" applyBorder="1" applyAlignment="1" applyProtection="1">
      <alignment horizontal="right"/>
      <protection locked="0"/>
    </xf>
    <xf numFmtId="2" fontId="29" fillId="0" borderId="11" xfId="0" applyNumberFormat="1" applyFont="1" applyBorder="1" applyAlignment="1" applyProtection="1">
      <alignment horizontal="right"/>
      <protection locked="0"/>
    </xf>
    <xf numFmtId="0" fontId="29" fillId="0" borderId="12" xfId="0" applyFont="1" applyBorder="1" applyAlignment="1" applyProtection="1">
      <alignment horizontal="center"/>
      <protection locked="0"/>
    </xf>
    <xf numFmtId="0" fontId="29" fillId="0" borderId="0" xfId="0" applyFont="1" applyAlignment="1" applyProtection="1">
      <alignment horizontal="center"/>
      <protection locked="0"/>
    </xf>
    <xf numFmtId="0" fontId="29" fillId="0" borderId="13" xfId="0" applyFont="1" applyBorder="1" applyAlignment="1" applyProtection="1">
      <alignment horizontal="center"/>
      <protection locked="0"/>
    </xf>
    <xf numFmtId="0" fontId="29" fillId="0" borderId="14" xfId="0" applyFont="1" applyBorder="1" applyAlignment="1" applyProtection="1">
      <alignment horizontal="center"/>
      <protection locked="0"/>
    </xf>
    <xf numFmtId="0" fontId="29" fillId="0" borderId="11" xfId="0" applyFont="1" applyBorder="1" applyAlignment="1" applyProtection="1">
      <alignment horizontal="center"/>
      <protection locked="0"/>
    </xf>
    <xf numFmtId="0" fontId="29" fillId="0" borderId="15" xfId="0" applyFont="1" applyBorder="1" applyAlignment="1" applyProtection="1">
      <alignment horizontal="center"/>
      <protection locked="0"/>
    </xf>
    <xf numFmtId="166" fontId="29" fillId="0" borderId="2" xfId="0" applyNumberFormat="1" applyFont="1" applyBorder="1" applyAlignment="1" applyProtection="1">
      <alignment horizontal="right"/>
      <protection locked="0"/>
    </xf>
    <xf numFmtId="166" fontId="29" fillId="0" borderId="0" xfId="0" applyNumberFormat="1" applyFont="1" applyAlignment="1" applyProtection="1">
      <alignment horizontal="right"/>
      <protection locked="0"/>
    </xf>
    <xf numFmtId="166" fontId="29" fillId="0" borderId="3" xfId="0" applyNumberFormat="1" applyFont="1" applyBorder="1" applyAlignment="1" applyProtection="1">
      <alignment horizontal="right"/>
      <protection locked="0"/>
    </xf>
    <xf numFmtId="0" fontId="29" fillId="0" borderId="0" xfId="0" applyFont="1" applyAlignment="1" applyProtection="1">
      <alignment horizontal="right"/>
      <protection locked="0"/>
    </xf>
    <xf numFmtId="166" fontId="29" fillId="0" borderId="4" xfId="0" applyNumberFormat="1" applyFont="1" applyBorder="1" applyAlignment="1" applyProtection="1">
      <alignment horizontal="right"/>
      <protection locked="0"/>
    </xf>
    <xf numFmtId="166" fontId="29" fillId="0" borderId="5" xfId="0" applyNumberFormat="1" applyFont="1" applyBorder="1" applyAlignment="1" applyProtection="1">
      <alignment horizontal="right"/>
      <protection locked="0"/>
    </xf>
    <xf numFmtId="166" fontId="29" fillId="0" borderId="6" xfId="0" applyNumberFormat="1" applyFont="1" applyBorder="1" applyAlignment="1" applyProtection="1">
      <alignment horizontal="right"/>
      <protection locked="0"/>
    </xf>
    <xf numFmtId="0" fontId="3" fillId="3" borderId="8" xfId="0" applyFont="1" applyFill="1" applyBorder="1"/>
    <xf numFmtId="0" fontId="0" fillId="3" borderId="8" xfId="0" applyFill="1" applyBorder="1"/>
    <xf numFmtId="166" fontId="4" fillId="3" borderId="0" xfId="0" applyNumberFormat="1" applyFont="1" applyFill="1"/>
    <xf numFmtId="42" fontId="30" fillId="3" borderId="0" xfId="0" applyNumberFormat="1" applyFont="1" applyFill="1" applyAlignment="1" applyProtection="1">
      <alignment horizontal="right"/>
      <protection hidden="1"/>
    </xf>
    <xf numFmtId="42" fontId="30" fillId="3" borderId="0" xfId="0" applyNumberFormat="1" applyFont="1" applyFill="1" applyAlignment="1">
      <alignment horizontal="right"/>
    </xf>
    <xf numFmtId="0" fontId="3" fillId="3" borderId="11" xfId="0" applyFont="1" applyFill="1" applyBorder="1" applyAlignment="1">
      <alignment horizontal="center"/>
    </xf>
    <xf numFmtId="0" fontId="15" fillId="3" borderId="0" xfId="1" applyFont="1" applyFill="1" applyBorder="1" applyAlignment="1" applyProtection="1">
      <alignment horizontal="right"/>
      <protection locked="0"/>
    </xf>
    <xf numFmtId="0" fontId="3" fillId="3" borderId="10" xfId="0" applyFont="1" applyFill="1" applyBorder="1" applyAlignment="1">
      <alignment horizontal="center" wrapText="1"/>
    </xf>
    <xf numFmtId="0" fontId="3" fillId="3" borderId="17" xfId="0" applyFont="1" applyFill="1" applyBorder="1" applyAlignment="1">
      <alignment horizontal="center"/>
    </xf>
    <xf numFmtId="166" fontId="3" fillId="3" borderId="18" xfId="0" applyNumberFormat="1" applyFont="1" applyFill="1" applyBorder="1"/>
    <xf numFmtId="166" fontId="3" fillId="3" borderId="19" xfId="0" applyNumberFormat="1" applyFont="1" applyFill="1" applyBorder="1"/>
    <xf numFmtId="166" fontId="0" fillId="0" borderId="0" xfId="0" applyNumberFormat="1"/>
    <xf numFmtId="166" fontId="4" fillId="0" borderId="0" xfId="0" applyNumberFormat="1" applyFont="1"/>
    <xf numFmtId="0" fontId="29" fillId="3" borderId="0" xfId="0" applyFont="1" applyFill="1" applyProtection="1">
      <protection locked="0"/>
    </xf>
    <xf numFmtId="0" fontId="25" fillId="3" borderId="0" xfId="0" applyFont="1" applyFill="1" applyProtection="1">
      <protection locked="0"/>
    </xf>
    <xf numFmtId="0" fontId="7" fillId="3" borderId="0" xfId="0" applyFont="1" applyFill="1" applyProtection="1">
      <protection locked="0"/>
    </xf>
    <xf numFmtId="0" fontId="3" fillId="3" borderId="20" xfId="0" applyFont="1" applyFill="1" applyBorder="1" applyAlignment="1">
      <alignment horizontal="center" wrapText="1"/>
    </xf>
    <xf numFmtId="0" fontId="3" fillId="3" borderId="8" xfId="0" applyFont="1" applyFill="1" applyBorder="1" applyAlignment="1">
      <alignment horizontal="center"/>
    </xf>
    <xf numFmtId="165" fontId="0" fillId="3" borderId="2" xfId="0" applyNumberFormat="1" applyFill="1" applyBorder="1"/>
    <xf numFmtId="165" fontId="0" fillId="3" borderId="0" xfId="0" applyNumberFormat="1" applyFill="1"/>
    <xf numFmtId="0" fontId="3" fillId="3" borderId="2" xfId="0" applyFont="1" applyFill="1" applyBorder="1" applyAlignment="1">
      <alignment horizontal="center"/>
    </xf>
    <xf numFmtId="0" fontId="3" fillId="3" borderId="0" xfId="0" applyFont="1" applyFill="1" applyAlignment="1">
      <alignment horizontal="right" wrapText="1"/>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xf numFmtId="0" fontId="0" fillId="3" borderId="12" xfId="0" applyFill="1" applyBorder="1"/>
    <xf numFmtId="0" fontId="0" fillId="3" borderId="13" xfId="0" applyFill="1" applyBorder="1"/>
    <xf numFmtId="0" fontId="0" fillId="3" borderId="14" xfId="0" applyFill="1" applyBorder="1"/>
    <xf numFmtId="0" fontId="0" fillId="3" borderId="11" xfId="0" applyFill="1" applyBorder="1"/>
    <xf numFmtId="0" fontId="0" fillId="3" borderId="15" xfId="0" applyFill="1" applyBorder="1"/>
    <xf numFmtId="0" fontId="25" fillId="10" borderId="0" xfId="0" applyFont="1" applyFill="1" applyProtection="1">
      <protection locked="0"/>
    </xf>
    <xf numFmtId="14" fontId="25" fillId="10" borderId="21" xfId="0" applyNumberFormat="1" applyFont="1" applyFill="1" applyBorder="1" applyAlignment="1" applyProtection="1">
      <alignment horizontal="center"/>
      <protection locked="0"/>
    </xf>
    <xf numFmtId="14" fontId="25" fillId="10" borderId="22" xfId="0" applyNumberFormat="1" applyFont="1" applyFill="1" applyBorder="1" applyAlignment="1" applyProtection="1">
      <alignment horizontal="center"/>
      <protection locked="0"/>
    </xf>
    <xf numFmtId="165" fontId="27" fillId="3" borderId="0" xfId="0" applyNumberFormat="1" applyFont="1" applyFill="1"/>
    <xf numFmtId="165" fontId="29" fillId="0" borderId="0" xfId="0" applyNumberFormat="1" applyFont="1" applyProtection="1">
      <protection locked="0"/>
    </xf>
    <xf numFmtId="165" fontId="3" fillId="0" borderId="0" xfId="0" applyNumberFormat="1" applyFont="1"/>
    <xf numFmtId="165" fontId="4" fillId="0" borderId="0" xfId="0" applyNumberFormat="1" applyFont="1" applyProtection="1">
      <protection locked="0"/>
    </xf>
    <xf numFmtId="165" fontId="3" fillId="0" borderId="0" xfId="0" applyNumberFormat="1" applyFont="1" applyProtection="1">
      <protection locked="0"/>
    </xf>
    <xf numFmtId="0" fontId="27" fillId="3" borderId="0" xfId="0" applyFont="1" applyFill="1"/>
    <xf numFmtId="165" fontId="4" fillId="3" borderId="23" xfId="0" applyNumberFormat="1" applyFont="1" applyFill="1" applyBorder="1" applyAlignment="1">
      <alignment horizontal="right"/>
    </xf>
    <xf numFmtId="165" fontId="4" fillId="3" borderId="0" xfId="0" applyNumberFormat="1" applyFont="1" applyFill="1"/>
    <xf numFmtId="165" fontId="4" fillId="3" borderId="16" xfId="0" applyNumberFormat="1" applyFont="1" applyFill="1" applyBorder="1" applyAlignment="1">
      <alignment horizontal="right"/>
    </xf>
    <xf numFmtId="165" fontId="3" fillId="3" borderId="9" xfId="0" applyNumberFormat="1" applyFont="1" applyFill="1" applyBorder="1"/>
    <xf numFmtId="165" fontId="3" fillId="3" borderId="24" xfId="0" applyNumberFormat="1" applyFont="1" applyFill="1" applyBorder="1" applyAlignment="1">
      <alignment horizontal="right"/>
    </xf>
    <xf numFmtId="42" fontId="4" fillId="3" borderId="0" xfId="0" applyNumberFormat="1" applyFont="1" applyFill="1"/>
    <xf numFmtId="42" fontId="4" fillId="3" borderId="16" xfId="0" applyNumberFormat="1" applyFont="1" applyFill="1" applyBorder="1" applyAlignment="1">
      <alignment horizontal="right"/>
    </xf>
    <xf numFmtId="5" fontId="3" fillId="3" borderId="0" xfId="0" applyNumberFormat="1" applyFont="1" applyFill="1"/>
    <xf numFmtId="5" fontId="3" fillId="3" borderId="16" xfId="0" applyNumberFormat="1" applyFont="1" applyFill="1" applyBorder="1" applyAlignment="1">
      <alignment horizontal="right"/>
    </xf>
    <xf numFmtId="0" fontId="3" fillId="3" borderId="25" xfId="0" applyFont="1" applyFill="1" applyBorder="1" applyAlignment="1">
      <alignment horizontal="right"/>
    </xf>
    <xf numFmtId="0" fontId="4" fillId="3" borderId="16" xfId="0" applyFont="1" applyFill="1" applyBorder="1" applyAlignment="1">
      <alignment horizontal="right"/>
    </xf>
    <xf numFmtId="0" fontId="15" fillId="3" borderId="0" xfId="1" applyFont="1" applyFill="1" applyBorder="1" applyAlignment="1" applyProtection="1"/>
    <xf numFmtId="0" fontId="1" fillId="3" borderId="2" xfId="0" applyFont="1" applyFill="1" applyBorder="1" applyAlignment="1">
      <alignment horizontal="center" wrapText="1"/>
    </xf>
    <xf numFmtId="165" fontId="3" fillId="3" borderId="16" xfId="0" applyNumberFormat="1" applyFont="1" applyFill="1" applyBorder="1" applyAlignment="1">
      <alignment horizontal="right"/>
    </xf>
    <xf numFmtId="165" fontId="27" fillId="3" borderId="16" xfId="0" applyNumberFormat="1" applyFont="1" applyFill="1" applyBorder="1" applyAlignment="1">
      <alignment horizontal="right"/>
    </xf>
    <xf numFmtId="165" fontId="4" fillId="3" borderId="26" xfId="0" applyNumberFormat="1" applyFont="1" applyFill="1" applyBorder="1" applyAlignment="1">
      <alignment horizontal="right"/>
    </xf>
    <xf numFmtId="165" fontId="3" fillId="3" borderId="18" xfId="0" applyNumberFormat="1" applyFont="1" applyFill="1" applyBorder="1"/>
    <xf numFmtId="0" fontId="3" fillId="3" borderId="8" xfId="0" applyFont="1" applyFill="1" applyBorder="1" applyAlignment="1">
      <alignment horizontal="right"/>
    </xf>
    <xf numFmtId="0" fontId="4" fillId="3" borderId="17" xfId="0" applyFont="1" applyFill="1" applyBorder="1" applyAlignment="1">
      <alignment horizontal="center"/>
    </xf>
    <xf numFmtId="0" fontId="3" fillId="3" borderId="18" xfId="0" applyFont="1" applyFill="1" applyBorder="1" applyAlignment="1">
      <alignment horizontal="right"/>
    </xf>
    <xf numFmtId="42" fontId="4" fillId="3" borderId="0" xfId="0" applyNumberFormat="1" applyFont="1" applyFill="1" applyProtection="1">
      <protection locked="0"/>
    </xf>
    <xf numFmtId="42" fontId="4" fillId="3" borderId="0" xfId="0" applyNumberFormat="1" applyFont="1" applyFill="1" applyAlignment="1" applyProtection="1">
      <alignment horizontal="center" wrapText="1"/>
      <protection locked="0"/>
    </xf>
    <xf numFmtId="166" fontId="29" fillId="0" borderId="0" xfId="0" applyNumberFormat="1" applyFont="1" applyProtection="1">
      <protection locked="0"/>
    </xf>
    <xf numFmtId="0" fontId="8" fillId="3" borderId="0" xfId="1" applyFont="1" applyFill="1" applyAlignment="1" applyProtection="1">
      <protection locked="0"/>
    </xf>
    <xf numFmtId="0" fontId="8" fillId="8" borderId="0" xfId="1" applyFont="1" applyFill="1" applyAlignment="1" applyProtection="1">
      <protection locked="0"/>
    </xf>
    <xf numFmtId="0" fontId="5" fillId="8" borderId="0" xfId="1" applyFill="1" applyAlignment="1" applyProtection="1">
      <protection locked="0"/>
    </xf>
    <xf numFmtId="10" fontId="30" fillId="11" borderId="1" xfId="0" applyNumberFormat="1" applyFont="1" applyFill="1" applyBorder="1" applyAlignment="1" applyProtection="1">
      <alignment horizontal="center"/>
      <protection locked="0"/>
    </xf>
    <xf numFmtId="1" fontId="31" fillId="7" borderId="1" xfId="0" applyNumberFormat="1" applyFont="1" applyFill="1" applyBorder="1" applyAlignment="1" applyProtection="1">
      <alignment horizontal="center"/>
      <protection locked="0"/>
    </xf>
    <xf numFmtId="42" fontId="30" fillId="0" borderId="1" xfId="0" applyNumberFormat="1" applyFont="1" applyBorder="1" applyAlignment="1" applyProtection="1">
      <alignment horizontal="right"/>
      <protection locked="0" hidden="1"/>
    </xf>
    <xf numFmtId="42" fontId="30" fillId="0" borderId="1" xfId="0" applyNumberFormat="1" applyFont="1" applyBorder="1" applyAlignment="1" applyProtection="1">
      <alignment horizontal="right"/>
      <protection locked="0"/>
    </xf>
    <xf numFmtId="165" fontId="32" fillId="0" borderId="0" xfId="0" applyNumberFormat="1" applyFont="1"/>
    <xf numFmtId="2" fontId="29" fillId="0" borderId="3" xfId="0" applyNumberFormat="1" applyFont="1" applyBorder="1" applyAlignment="1" applyProtection="1">
      <alignment horizontal="right"/>
      <protection locked="0"/>
    </xf>
    <xf numFmtId="2" fontId="29" fillId="0" borderId="27" xfId="0" applyNumberFormat="1" applyFont="1" applyBorder="1" applyAlignment="1" applyProtection="1">
      <alignment horizontal="right"/>
      <protection locked="0"/>
    </xf>
    <xf numFmtId="165" fontId="3" fillId="3" borderId="28" xfId="0" applyNumberFormat="1" applyFont="1" applyFill="1" applyBorder="1"/>
    <xf numFmtId="165" fontId="3" fillId="3" borderId="23" xfId="0" applyNumberFormat="1" applyFont="1" applyFill="1" applyBorder="1" applyAlignment="1">
      <alignment horizontal="right"/>
    </xf>
    <xf numFmtId="165" fontId="3" fillId="3" borderId="29" xfId="0" applyNumberFormat="1" applyFont="1" applyFill="1" applyBorder="1" applyAlignment="1">
      <alignment horizontal="right"/>
    </xf>
    <xf numFmtId="165" fontId="4" fillId="3" borderId="28" xfId="0" applyNumberFormat="1" applyFont="1" applyFill="1" applyBorder="1"/>
    <xf numFmtId="165" fontId="4" fillId="0" borderId="0" xfId="0" applyNumberFormat="1" applyFont="1"/>
    <xf numFmtId="0" fontId="0" fillId="3" borderId="1" xfId="0" applyFill="1" applyBorder="1"/>
    <xf numFmtId="165" fontId="27" fillId="3" borderId="8" xfId="0" applyNumberFormat="1" applyFont="1" applyFill="1" applyBorder="1" applyAlignment="1" applyProtection="1">
      <alignment horizontal="right"/>
      <protection locked="0"/>
    </xf>
    <xf numFmtId="0" fontId="29" fillId="3" borderId="30" xfId="0" applyFont="1" applyFill="1" applyBorder="1" applyAlignment="1" applyProtection="1">
      <alignment horizontal="center"/>
      <protection locked="0"/>
    </xf>
    <xf numFmtId="165" fontId="4" fillId="9" borderId="7" xfId="0" applyNumberFormat="1" applyFont="1" applyFill="1" applyBorder="1"/>
    <xf numFmtId="0" fontId="0" fillId="3" borderId="0" xfId="0" applyFill="1" applyProtection="1">
      <protection locked="0"/>
    </xf>
    <xf numFmtId="0" fontId="0" fillId="0" borderId="1" xfId="0" applyBorder="1"/>
    <xf numFmtId="42" fontId="3" fillId="3" borderId="0" xfId="0" applyNumberFormat="1" applyFont="1" applyFill="1" applyProtection="1">
      <protection locked="0"/>
    </xf>
    <xf numFmtId="42" fontId="3" fillId="3" borderId="16" xfId="0" applyNumberFormat="1" applyFont="1" applyFill="1" applyBorder="1" applyAlignment="1" applyProtection="1">
      <alignment horizontal="right"/>
      <protection locked="0"/>
    </xf>
    <xf numFmtId="0" fontId="0" fillId="0" borderId="0" xfId="0" applyProtection="1">
      <protection locked="0"/>
    </xf>
    <xf numFmtId="166" fontId="3" fillId="0" borderId="18" xfId="0" applyNumberFormat="1" applyFont="1" applyBorder="1"/>
    <xf numFmtId="0" fontId="0" fillId="0" borderId="8" xfId="0" applyBorder="1"/>
    <xf numFmtId="0" fontId="3" fillId="0" borderId="10" xfId="0" applyFont="1" applyBorder="1" applyAlignment="1">
      <alignment horizontal="center" wrapText="1"/>
    </xf>
    <xf numFmtId="0" fontId="4" fillId="0" borderId="41" xfId="0" applyFont="1" applyBorder="1" applyAlignment="1">
      <alignment horizontal="center"/>
    </xf>
    <xf numFmtId="0" fontId="4" fillId="0" borderId="42" xfId="0" applyFont="1" applyBorder="1"/>
    <xf numFmtId="165" fontId="29" fillId="0" borderId="42" xfId="0" applyNumberFormat="1" applyFont="1" applyBorder="1" applyProtection="1">
      <protection locked="0"/>
    </xf>
    <xf numFmtId="165" fontId="4" fillId="0" borderId="43" xfId="0" applyNumberFormat="1" applyFont="1" applyBorder="1" applyAlignment="1">
      <alignment horizontal="right"/>
    </xf>
    <xf numFmtId="0" fontId="4" fillId="0" borderId="4" xfId="0" applyFont="1" applyBorder="1" applyAlignment="1">
      <alignment horizontal="center"/>
    </xf>
    <xf numFmtId="0" fontId="12" fillId="12" borderId="21" xfId="0" applyFont="1" applyFill="1" applyBorder="1" applyAlignment="1" applyProtection="1">
      <alignment horizontal="center"/>
      <protection locked="0"/>
    </xf>
    <xf numFmtId="9" fontId="4" fillId="3" borderId="0" xfId="0" applyNumberFormat="1" applyFont="1" applyFill="1" applyAlignment="1" applyProtection="1">
      <alignment horizontal="right"/>
      <protection locked="0"/>
    </xf>
    <xf numFmtId="0" fontId="4" fillId="3" borderId="0" xfId="0" applyFont="1" applyFill="1" applyAlignment="1" applyProtection="1">
      <alignment horizontal="right"/>
      <protection locked="0"/>
    </xf>
    <xf numFmtId="0" fontId="3" fillId="0" borderId="31" xfId="0" applyFont="1" applyBorder="1" applyAlignment="1" applyProtection="1">
      <alignment horizontal="right"/>
      <protection locked="0"/>
    </xf>
    <xf numFmtId="0" fontId="3" fillId="0" borderId="32" xfId="0" applyFont="1" applyBorder="1" applyAlignment="1" applyProtection="1">
      <alignment horizontal="right"/>
      <protection locked="0"/>
    </xf>
    <xf numFmtId="0" fontId="3" fillId="0" borderId="33" xfId="0" applyFont="1" applyBorder="1" applyAlignment="1" applyProtection="1">
      <alignment horizontal="right"/>
      <protection locked="0"/>
    </xf>
    <xf numFmtId="0" fontId="3" fillId="9" borderId="3" xfId="0" applyFont="1" applyFill="1" applyBorder="1" applyAlignment="1" applyProtection="1">
      <alignment horizontal="right"/>
      <protection locked="0"/>
    </xf>
    <xf numFmtId="0" fontId="7" fillId="0" borderId="0" xfId="0" applyFont="1" applyProtection="1">
      <protection locked="0"/>
    </xf>
    <xf numFmtId="165" fontId="3" fillId="3" borderId="0" xfId="0" applyNumberFormat="1" applyFont="1" applyFill="1" applyProtection="1">
      <protection locked="0"/>
    </xf>
    <xf numFmtId="5" fontId="29" fillId="0" borderId="0" xfId="0" applyNumberFormat="1" applyFont="1" applyAlignment="1" applyProtection="1">
      <alignment horizontal="right"/>
      <protection locked="0"/>
    </xf>
    <xf numFmtId="5" fontId="29" fillId="0" borderId="5" xfId="0" applyNumberFormat="1" applyFont="1" applyBorder="1" applyAlignment="1" applyProtection="1">
      <alignment horizontal="right"/>
      <protection locked="0"/>
    </xf>
    <xf numFmtId="165" fontId="3" fillId="9" borderId="0" xfId="0" applyNumberFormat="1" applyFont="1" applyFill="1" applyProtection="1">
      <protection locked="0"/>
    </xf>
    <xf numFmtId="165" fontId="4" fillId="3" borderId="2" xfId="0" applyNumberFormat="1" applyFont="1" applyFill="1" applyBorder="1"/>
    <xf numFmtId="165" fontId="3" fillId="0" borderId="17" xfId="0" applyNumberFormat="1" applyFont="1" applyBorder="1"/>
    <xf numFmtId="165" fontId="3" fillId="0" borderId="18" xfId="0" applyNumberFormat="1" applyFont="1" applyBorder="1"/>
    <xf numFmtId="165" fontId="3" fillId="3" borderId="17" xfId="0" applyNumberFormat="1" applyFont="1" applyFill="1" applyBorder="1"/>
    <xf numFmtId="165" fontId="4" fillId="3" borderId="17" xfId="0" applyNumberFormat="1" applyFont="1" applyFill="1" applyBorder="1"/>
    <xf numFmtId="0" fontId="3" fillId="9" borderId="0" xfId="0" applyFont="1" applyFill="1"/>
    <xf numFmtId="165" fontId="4" fillId="9" borderId="0" xfId="0" applyNumberFormat="1" applyFont="1" applyFill="1" applyAlignment="1">
      <alignment horizontal="right"/>
    </xf>
    <xf numFmtId="0" fontId="4" fillId="3" borderId="0" xfId="0" applyFont="1" applyFill="1" applyAlignment="1">
      <alignment horizontal="right"/>
    </xf>
    <xf numFmtId="164" fontId="4" fillId="9" borderId="0" xfId="0" applyNumberFormat="1" applyFont="1" applyFill="1" applyAlignment="1">
      <alignment horizontal="right"/>
    </xf>
    <xf numFmtId="164" fontId="4" fillId="3" borderId="0" xfId="0" applyNumberFormat="1" applyFont="1" applyFill="1" applyAlignment="1">
      <alignment horizontal="right"/>
    </xf>
    <xf numFmtId="165" fontId="3" fillId="9" borderId="0" xfId="0" applyNumberFormat="1" applyFont="1" applyFill="1"/>
    <xf numFmtId="165" fontId="4" fillId="3" borderId="0" xfId="0" applyNumberFormat="1" applyFont="1" applyFill="1" applyAlignment="1">
      <alignment horizontal="right"/>
    </xf>
    <xf numFmtId="0" fontId="7" fillId="11" borderId="1" xfId="0" applyFont="1" applyFill="1" applyBorder="1" applyAlignment="1">
      <alignment horizontal="center"/>
    </xf>
    <xf numFmtId="164" fontId="4" fillId="11" borderId="0" xfId="0" applyNumberFormat="1" applyFont="1" applyFill="1" applyAlignment="1">
      <alignment horizontal="right"/>
    </xf>
    <xf numFmtId="0" fontId="4" fillId="11" borderId="0" xfId="0" applyFont="1" applyFill="1"/>
    <xf numFmtId="0" fontId="7" fillId="3" borderId="1" xfId="0" applyFont="1" applyFill="1" applyBorder="1" applyAlignment="1">
      <alignment horizontal="center"/>
    </xf>
    <xf numFmtId="0" fontId="3" fillId="3" borderId="1" xfId="0" applyFont="1" applyFill="1" applyBorder="1" applyAlignment="1">
      <alignment horizontal="center"/>
    </xf>
    <xf numFmtId="165" fontId="3" fillId="3" borderId="0" xfId="0" applyNumberFormat="1" applyFont="1" applyFill="1" applyAlignment="1">
      <alignment horizontal="right"/>
    </xf>
    <xf numFmtId="10" fontId="4" fillId="3" borderId="1" xfId="0" applyNumberFormat="1" applyFont="1" applyFill="1" applyBorder="1" applyAlignment="1">
      <alignment horizontal="center"/>
    </xf>
    <xf numFmtId="0" fontId="4" fillId="3" borderId="1" xfId="0" applyFont="1" applyFill="1" applyBorder="1"/>
    <xf numFmtId="0" fontId="4" fillId="11" borderId="8" xfId="0" applyFont="1" applyFill="1" applyBorder="1" applyAlignment="1">
      <alignment horizontal="right"/>
    </xf>
    <xf numFmtId="0" fontId="4" fillId="13" borderId="8" xfId="0" applyFont="1" applyFill="1" applyBorder="1" applyAlignment="1">
      <alignment horizontal="right"/>
    </xf>
    <xf numFmtId="165" fontId="3" fillId="11" borderId="8" xfId="0" applyNumberFormat="1" applyFont="1" applyFill="1" applyBorder="1"/>
    <xf numFmtId="0" fontId="3" fillId="3" borderId="0" xfId="0" applyFont="1" applyFill="1" applyAlignment="1">
      <alignment horizontal="right"/>
    </xf>
    <xf numFmtId="0" fontId="4" fillId="9" borderId="28" xfId="0" applyFont="1" applyFill="1" applyBorder="1" applyAlignment="1">
      <alignment horizontal="right"/>
    </xf>
    <xf numFmtId="165" fontId="4" fillId="9" borderId="28" xfId="0" applyNumberFormat="1" applyFont="1" applyFill="1" applyBorder="1"/>
    <xf numFmtId="165" fontId="3" fillId="9" borderId="28" xfId="0" applyNumberFormat="1" applyFont="1" applyFill="1" applyBorder="1"/>
    <xf numFmtId="0" fontId="3" fillId="0" borderId="1" xfId="0" applyFont="1" applyBorder="1" applyAlignment="1">
      <alignment horizontal="center"/>
    </xf>
    <xf numFmtId="10" fontId="4" fillId="0" borderId="1" xfId="0" applyNumberFormat="1" applyFont="1" applyBorder="1" applyAlignment="1">
      <alignment horizontal="center"/>
    </xf>
    <xf numFmtId="0" fontId="34" fillId="0" borderId="12" xfId="0" applyFont="1" applyBorder="1" applyAlignment="1">
      <alignment horizontal="center"/>
    </xf>
    <xf numFmtId="164" fontId="33" fillId="7" borderId="22" xfId="0" applyNumberFormat="1" applyFont="1" applyFill="1" applyBorder="1" applyAlignment="1" applyProtection="1">
      <alignment horizontal="center"/>
      <protection locked="0"/>
    </xf>
    <xf numFmtId="0" fontId="4" fillId="4" borderId="0" xfId="0" applyFont="1" applyFill="1"/>
    <xf numFmtId="0" fontId="0" fillId="4" borderId="3" xfId="0" applyFill="1" applyBorder="1"/>
    <xf numFmtId="10" fontId="27" fillId="4" borderId="44" xfId="0" applyNumberFormat="1" applyFont="1" applyFill="1" applyBorder="1" applyAlignment="1">
      <alignment horizontal="center" wrapText="1"/>
    </xf>
    <xf numFmtId="0" fontId="4" fillId="4" borderId="9" xfId="0" applyFont="1" applyFill="1" applyBorder="1"/>
    <xf numFmtId="0" fontId="0" fillId="4" borderId="22" xfId="0" applyFill="1" applyBorder="1"/>
    <xf numFmtId="0" fontId="0" fillId="3" borderId="34" xfId="0" applyFill="1" applyBorder="1" applyAlignment="1">
      <alignment horizontal="center"/>
    </xf>
    <xf numFmtId="0" fontId="0" fillId="3" borderId="30" xfId="0" applyFill="1" applyBorder="1" applyAlignment="1">
      <alignment horizontal="center"/>
    </xf>
    <xf numFmtId="0" fontId="0" fillId="3" borderId="35" xfId="0" applyFill="1" applyBorder="1" applyAlignment="1">
      <alignment horizontal="center"/>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xf numFmtId="0" fontId="4" fillId="3" borderId="12" xfId="0" applyFont="1" applyFill="1" applyBorder="1" applyAlignment="1">
      <alignment horizontal="center"/>
    </xf>
    <xf numFmtId="0" fontId="1" fillId="3" borderId="12" xfId="0" applyFont="1" applyFill="1" applyBorder="1" applyAlignment="1">
      <alignment horizontal="center"/>
    </xf>
    <xf numFmtId="14" fontId="0" fillId="3" borderId="12" xfId="0" applyNumberFormat="1" applyFill="1" applyBorder="1" applyAlignment="1">
      <alignment horizontal="center"/>
    </xf>
    <xf numFmtId="0" fontId="8" fillId="3" borderId="12" xfId="1" applyFont="1" applyFill="1" applyBorder="1" applyAlignment="1" applyProtection="1">
      <alignment horizontal="center"/>
      <protection locked="0"/>
    </xf>
    <xf numFmtId="0" fontId="8" fillId="3" borderId="0" xfId="1" applyFont="1" applyFill="1" applyBorder="1" applyAlignment="1" applyProtection="1">
      <alignment horizontal="center"/>
      <protection locked="0"/>
    </xf>
    <xf numFmtId="0" fontId="8" fillId="3" borderId="13" xfId="1" applyFont="1" applyFill="1" applyBorder="1" applyAlignment="1" applyProtection="1">
      <alignment horizontal="center"/>
      <protection locked="0"/>
    </xf>
    <xf numFmtId="0" fontId="22" fillId="3" borderId="12" xfId="1" applyFont="1" applyFill="1" applyBorder="1" applyAlignment="1" applyProtection="1">
      <alignment horizontal="center"/>
    </xf>
    <xf numFmtId="0" fontId="22" fillId="3" borderId="0" xfId="1" applyFont="1" applyFill="1" applyBorder="1" applyAlignment="1" applyProtection="1">
      <alignment horizontal="center"/>
    </xf>
    <xf numFmtId="0" fontId="22" fillId="3" borderId="13" xfId="1" applyFont="1" applyFill="1" applyBorder="1" applyAlignment="1" applyProtection="1">
      <alignment horizontal="center"/>
    </xf>
    <xf numFmtId="0" fontId="3" fillId="3" borderId="8" xfId="0" applyFont="1" applyFill="1" applyBorder="1" applyAlignment="1" applyProtection="1">
      <alignment horizontal="center"/>
      <protection locked="0"/>
    </xf>
    <xf numFmtId="0" fontId="3" fillId="3" borderId="36" xfId="0" applyFont="1" applyFill="1" applyBorder="1" applyAlignment="1" applyProtection="1">
      <alignment horizontal="center"/>
      <protection locked="0"/>
    </xf>
    <xf numFmtId="0" fontId="3" fillId="3" borderId="20" xfId="0" applyFont="1" applyFill="1" applyBorder="1" applyAlignment="1" applyProtection="1">
      <alignment horizontal="center"/>
      <protection locked="0"/>
    </xf>
    <xf numFmtId="0" fontId="25" fillId="10" borderId="8" xfId="0" applyFont="1" applyFill="1" applyBorder="1" applyAlignment="1" applyProtection="1">
      <alignment horizontal="left" wrapText="1"/>
      <protection locked="0"/>
    </xf>
    <xf numFmtId="0" fontId="25" fillId="10" borderId="5" xfId="0" applyFont="1" applyFill="1" applyBorder="1" applyAlignment="1" applyProtection="1">
      <alignment horizontal="left" wrapText="1"/>
      <protection locked="0"/>
    </xf>
    <xf numFmtId="0" fontId="3" fillId="3" borderId="37" xfId="0" applyFont="1" applyFill="1" applyBorder="1" applyAlignment="1" applyProtection="1">
      <alignment horizontal="center"/>
      <protection locked="0"/>
    </xf>
    <xf numFmtId="0" fontId="0" fillId="0" borderId="0" xfId="0"/>
    <xf numFmtId="0" fontId="3" fillId="3" borderId="0" xfId="0" applyFont="1" applyFill="1" applyAlignment="1">
      <alignment horizontal="left"/>
    </xf>
    <xf numFmtId="0" fontId="3" fillId="9" borderId="20" xfId="0" applyFont="1" applyFill="1" applyBorder="1" applyAlignment="1">
      <alignment horizontal="center"/>
    </xf>
    <xf numFmtId="0" fontId="3" fillId="9" borderId="8" xfId="0" applyFont="1" applyFill="1" applyBorder="1" applyAlignment="1">
      <alignment horizontal="center"/>
    </xf>
    <xf numFmtId="0" fontId="3" fillId="9" borderId="36" xfId="0" applyFont="1" applyFill="1" applyBorder="1" applyAlignment="1">
      <alignment horizontal="center"/>
    </xf>
    <xf numFmtId="0" fontId="3" fillId="16" borderId="21" xfId="0" applyFont="1" applyFill="1" applyBorder="1" applyAlignment="1">
      <alignment horizontal="center"/>
    </xf>
    <xf numFmtId="0" fontId="3" fillId="16" borderId="9" xfId="0" applyFont="1" applyFill="1" applyBorder="1" applyAlignment="1">
      <alignment horizontal="center"/>
    </xf>
    <xf numFmtId="0" fontId="3" fillId="16" borderId="22" xfId="0" applyFont="1" applyFill="1" applyBorder="1" applyAlignment="1">
      <alignment horizontal="center"/>
    </xf>
    <xf numFmtId="164" fontId="3" fillId="15" borderId="34" xfId="0" applyNumberFormat="1" applyFont="1" applyFill="1" applyBorder="1" applyAlignment="1" applyProtection="1">
      <alignment horizontal="center"/>
      <protection locked="0"/>
    </xf>
    <xf numFmtId="164" fontId="3" fillId="15" borderId="30" xfId="0" applyNumberFormat="1" applyFont="1" applyFill="1" applyBorder="1" applyAlignment="1" applyProtection="1">
      <alignment horizontal="center"/>
      <protection locked="0"/>
    </xf>
    <xf numFmtId="164" fontId="3" fillId="15" borderId="35" xfId="0" applyNumberFormat="1" applyFont="1" applyFill="1" applyBorder="1" applyAlignment="1" applyProtection="1">
      <alignment horizontal="center"/>
      <protection locked="0"/>
    </xf>
    <xf numFmtId="164" fontId="0" fillId="3" borderId="0" xfId="0" applyNumberFormat="1" applyFill="1" applyAlignment="1">
      <alignment horizontal="right"/>
    </xf>
    <xf numFmtId="164" fontId="4" fillId="3" borderId="0" xfId="0" applyNumberFormat="1" applyFont="1" applyFill="1" applyAlignment="1">
      <alignment horizontal="right"/>
    </xf>
    <xf numFmtId="164" fontId="0" fillId="3" borderId="5" xfId="0" applyNumberFormat="1" applyFill="1" applyBorder="1" applyAlignment="1">
      <alignment horizontal="right"/>
    </xf>
    <xf numFmtId="0" fontId="0" fillId="3" borderId="5" xfId="0" applyFill="1" applyBorder="1" applyAlignment="1">
      <alignment horizontal="right"/>
    </xf>
    <xf numFmtId="164" fontId="3" fillId="11" borderId="0" xfId="0" applyNumberFormat="1" applyFont="1" applyFill="1" applyAlignment="1">
      <alignment horizontal="right"/>
    </xf>
    <xf numFmtId="0" fontId="0" fillId="3" borderId="0" xfId="0" applyFill="1" applyAlignment="1">
      <alignment horizontal="right"/>
    </xf>
    <xf numFmtId="0" fontId="3" fillId="14" borderId="20" xfId="0" applyFont="1" applyFill="1" applyBorder="1" applyAlignment="1" applyProtection="1">
      <alignment horizontal="center"/>
      <protection locked="0"/>
    </xf>
    <xf numFmtId="0" fontId="3" fillId="14" borderId="8" xfId="0" applyFont="1" applyFill="1" applyBorder="1" applyAlignment="1" applyProtection="1">
      <alignment horizontal="center"/>
      <protection locked="0"/>
    </xf>
    <xf numFmtId="0" fontId="3" fillId="14" borderId="36" xfId="0" applyFont="1" applyFill="1" applyBorder="1" applyAlignment="1" applyProtection="1">
      <alignment horizontal="center"/>
      <protection locked="0"/>
    </xf>
    <xf numFmtId="0" fontId="3" fillId="11" borderId="8" xfId="0" applyFont="1" applyFill="1" applyBorder="1" applyAlignment="1">
      <alignment horizontal="right"/>
    </xf>
    <xf numFmtId="0" fontId="3" fillId="3" borderId="0" xfId="0" applyFont="1" applyFill="1" applyAlignment="1" applyProtection="1">
      <alignment horizontal="center"/>
      <protection locked="0"/>
    </xf>
    <xf numFmtId="0" fontId="5" fillId="3" borderId="0" xfId="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3" fillId="3" borderId="5" xfId="0" applyFont="1" applyFill="1" applyBorder="1" applyAlignment="1" applyProtection="1">
      <alignment horizontal="center"/>
      <protection locked="0"/>
    </xf>
    <xf numFmtId="0" fontId="5" fillId="15" borderId="38" xfId="1" applyFill="1" applyBorder="1" applyAlignment="1" applyProtection="1">
      <alignment horizontal="center"/>
      <protection locked="0"/>
    </xf>
    <xf numFmtId="0" fontId="5" fillId="15" borderId="39" xfId="1" applyFill="1" applyBorder="1" applyAlignment="1" applyProtection="1">
      <alignment horizontal="center"/>
      <protection locked="0"/>
    </xf>
    <xf numFmtId="0" fontId="5" fillId="15" borderId="40" xfId="1" applyFill="1" applyBorder="1" applyAlignment="1" applyProtection="1">
      <alignment horizontal="center"/>
      <protection locked="0"/>
    </xf>
    <xf numFmtId="0" fontId="3" fillId="9" borderId="2" xfId="0" applyFont="1" applyFill="1" applyBorder="1" applyAlignment="1" applyProtection="1">
      <alignment horizontal="center"/>
      <protection locked="0"/>
    </xf>
    <xf numFmtId="0" fontId="3" fillId="9" borderId="0" xfId="0" applyFont="1" applyFill="1" applyAlignment="1" applyProtection="1">
      <alignment horizontal="center"/>
      <protection locked="0"/>
    </xf>
    <xf numFmtId="0" fontId="3" fillId="9" borderId="36" xfId="0" applyFont="1" applyFill="1" applyBorder="1" applyAlignment="1" applyProtection="1">
      <alignment horizontal="center"/>
      <protection locked="0"/>
    </xf>
    <xf numFmtId="0" fontId="4" fillId="0" borderId="0" xfId="0" applyFont="1" applyAlignment="1">
      <alignment horizontal="left"/>
    </xf>
    <xf numFmtId="0" fontId="4" fillId="0" borderId="0" xfId="0" applyFont="1"/>
    <xf numFmtId="0" fontId="3" fillId="3" borderId="0" xfId="0" applyFont="1" applyFill="1" applyAlignment="1">
      <alignment horizontal="right"/>
    </xf>
    <xf numFmtId="0" fontId="4" fillId="3" borderId="0" xfId="0" applyFont="1" applyFill="1" applyAlignment="1">
      <alignment horizontal="right"/>
    </xf>
    <xf numFmtId="0" fontId="4" fillId="3" borderId="0" xfId="0" applyFont="1" applyFill="1"/>
    <xf numFmtId="0" fontId="3" fillId="3" borderId="0" xfId="0" applyFont="1" applyFill="1" applyAlignment="1">
      <alignment horizontal="center"/>
    </xf>
    <xf numFmtId="0" fontId="29" fillId="0" borderId="0" xfId="0" applyFont="1" applyAlignment="1" applyProtection="1">
      <alignment horizontal="left"/>
      <protection locked="0"/>
    </xf>
    <xf numFmtId="0" fontId="29" fillId="0" borderId="0" xfId="0" applyFont="1" applyProtection="1">
      <protection locked="0"/>
    </xf>
    <xf numFmtId="0" fontId="17" fillId="2" borderId="5" xfId="0" applyFont="1" applyFill="1" applyBorder="1" applyAlignment="1">
      <alignment horizontal="center"/>
    </xf>
    <xf numFmtId="0" fontId="17" fillId="2" borderId="0" xfId="0" applyFont="1" applyFill="1" applyAlignment="1">
      <alignment horizontal="center"/>
    </xf>
    <xf numFmtId="0" fontId="16" fillId="0" borderId="0" xfId="0" applyFont="1" applyAlignment="1">
      <alignment horizontal="center"/>
    </xf>
    <xf numFmtId="0" fontId="16" fillId="0" borderId="5" xfId="0" applyFont="1" applyBorder="1" applyAlignment="1">
      <alignment horizontal="center"/>
    </xf>
    <xf numFmtId="0" fontId="4" fillId="4" borderId="21" xfId="0" applyFont="1" applyFill="1" applyBorder="1"/>
    <xf numFmtId="0" fontId="0" fillId="0" borderId="22" xfId="0" applyBorder="1"/>
    <xf numFmtId="0" fontId="10" fillId="0" borderId="5" xfId="0" applyFont="1" applyBorder="1" applyAlignment="1">
      <alignment horizontal="center"/>
    </xf>
    <xf numFmtId="0" fontId="9" fillId="0" borderId="5" xfId="0" applyFont="1" applyBorder="1"/>
  </cellXfs>
  <cellStyles count="2">
    <cellStyle name="Hyperlink" xfId="1" builtinId="8"/>
    <cellStyle name="Normal" xfId="0" builtinId="0"/>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7</xdr:col>
      <xdr:colOff>800100</xdr:colOff>
      <xdr:row>8</xdr:row>
      <xdr:rowOff>114300</xdr:rowOff>
    </xdr:to>
    <xdr:pic>
      <xdr:nvPicPr>
        <xdr:cNvPr id="1404" name="Picture 7">
          <a:extLst>
            <a:ext uri="{FF2B5EF4-FFF2-40B4-BE49-F238E27FC236}">
              <a16:creationId xmlns:a16="http://schemas.microsoft.com/office/drawing/2014/main" id="{DFD57B16-5211-0B4B-B9B8-0D258CCEA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6896100"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1485900</xdr:colOff>
      <xdr:row>1</xdr:row>
      <xdr:rowOff>0</xdr:rowOff>
    </xdr:to>
    <xdr:pic>
      <xdr:nvPicPr>
        <xdr:cNvPr id="2495" name="Picture 74">
          <a:extLst>
            <a:ext uri="{FF2B5EF4-FFF2-40B4-BE49-F238E27FC236}">
              <a16:creationId xmlns:a16="http://schemas.microsoft.com/office/drawing/2014/main" id="{1E3550A4-2DDE-764E-90BF-D435974EFA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622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215900</xdr:colOff>
      <xdr:row>4</xdr:row>
      <xdr:rowOff>101600</xdr:rowOff>
    </xdr:to>
    <xdr:pic>
      <xdr:nvPicPr>
        <xdr:cNvPr id="6513" name="Picture 74">
          <a:extLst>
            <a:ext uri="{FF2B5EF4-FFF2-40B4-BE49-F238E27FC236}">
              <a16:creationId xmlns:a16="http://schemas.microsoft.com/office/drawing/2014/main" id="{7426ED4A-8BDC-CF49-896A-13AC5167CF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11</xdr:row>
      <xdr:rowOff>28575</xdr:rowOff>
    </xdr:from>
    <xdr:to>
      <xdr:col>0</xdr:col>
      <xdr:colOff>448404</xdr:colOff>
      <xdr:row>11</xdr:row>
      <xdr:rowOff>104775</xdr:rowOff>
    </xdr:to>
    <xdr:sp macro="" textlink="">
      <xdr:nvSpPr>
        <xdr:cNvPr id="2" name="Right Arrow 1">
          <a:extLst>
            <a:ext uri="{FF2B5EF4-FFF2-40B4-BE49-F238E27FC236}">
              <a16:creationId xmlns:a16="http://schemas.microsoft.com/office/drawing/2014/main" id="{7CC1753F-D0A9-8840-B530-8B0001C3D2AE}"/>
            </a:ext>
          </a:extLst>
        </xdr:cNvPr>
        <xdr:cNvSpPr/>
      </xdr:nvSpPr>
      <xdr:spPr>
        <a:xfrm>
          <a:off x="85725" y="1552575"/>
          <a:ext cx="209550" cy="76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4"/>
  <sheetViews>
    <sheetView workbookViewId="0">
      <selection activeCell="A20" sqref="A20:H20"/>
    </sheetView>
  </sheetViews>
  <sheetFormatPr defaultColWidth="11.44140625" defaultRowHeight="13.2" x14ac:dyDescent="0.25"/>
  <cols>
    <col min="1" max="16384" width="11.44140625" style="11"/>
  </cols>
  <sheetData>
    <row r="1" spans="1:8" x14ac:dyDescent="0.25">
      <c r="A1" s="276"/>
      <c r="B1" s="277"/>
      <c r="C1" s="277"/>
      <c r="D1" s="277"/>
      <c r="E1" s="277"/>
      <c r="F1" s="277"/>
      <c r="G1" s="277"/>
      <c r="H1" s="278"/>
    </row>
    <row r="2" spans="1:8" x14ac:dyDescent="0.25">
      <c r="A2" s="279"/>
      <c r="B2" s="280"/>
      <c r="C2" s="280"/>
      <c r="D2" s="280"/>
      <c r="E2" s="280"/>
      <c r="F2" s="280"/>
      <c r="G2" s="280"/>
      <c r="H2" s="281"/>
    </row>
    <row r="3" spans="1:8" x14ac:dyDescent="0.25">
      <c r="A3" s="279"/>
      <c r="B3" s="280"/>
      <c r="C3" s="280"/>
      <c r="D3" s="280"/>
      <c r="E3" s="280"/>
      <c r="F3" s="280"/>
      <c r="G3" s="280"/>
      <c r="H3" s="281"/>
    </row>
    <row r="4" spans="1:8" x14ac:dyDescent="0.25">
      <c r="A4" s="279"/>
      <c r="B4" s="280"/>
      <c r="C4" s="280"/>
      <c r="D4" s="280"/>
      <c r="E4" s="280"/>
      <c r="F4" s="280"/>
      <c r="G4" s="280"/>
      <c r="H4" s="281"/>
    </row>
    <row r="5" spans="1:8" x14ac:dyDescent="0.25">
      <c r="A5" s="279"/>
      <c r="B5" s="280"/>
      <c r="C5" s="280"/>
      <c r="D5" s="280"/>
      <c r="E5" s="280"/>
      <c r="F5" s="280"/>
      <c r="G5" s="280"/>
      <c r="H5" s="281"/>
    </row>
    <row r="6" spans="1:8" x14ac:dyDescent="0.25">
      <c r="A6" s="279"/>
      <c r="B6" s="280"/>
      <c r="C6" s="280"/>
      <c r="D6" s="280"/>
      <c r="E6" s="280"/>
      <c r="F6" s="280"/>
      <c r="G6" s="280"/>
      <c r="H6" s="281"/>
    </row>
    <row r="7" spans="1:8" ht="30" customHeight="1" x14ac:dyDescent="0.25">
      <c r="A7" s="279"/>
      <c r="B7" s="280"/>
      <c r="C7" s="280"/>
      <c r="D7" s="280"/>
      <c r="E7" s="280"/>
      <c r="F7" s="280"/>
      <c r="G7" s="280"/>
      <c r="H7" s="281"/>
    </row>
    <row r="8" spans="1:8" x14ac:dyDescent="0.25">
      <c r="A8" s="279"/>
      <c r="B8" s="280"/>
      <c r="C8" s="280"/>
      <c r="D8" s="280"/>
      <c r="E8" s="280"/>
      <c r="F8" s="280"/>
      <c r="G8" s="280"/>
      <c r="H8" s="281"/>
    </row>
    <row r="9" spans="1:8" x14ac:dyDescent="0.25">
      <c r="A9" s="156"/>
      <c r="B9" s="157"/>
      <c r="C9" s="157"/>
      <c r="D9" s="157"/>
      <c r="E9" s="157"/>
      <c r="F9" s="157"/>
      <c r="G9" s="157"/>
      <c r="H9" s="158"/>
    </row>
    <row r="10" spans="1:8" x14ac:dyDescent="0.25">
      <c r="A10" s="282" t="s">
        <v>107</v>
      </c>
      <c r="B10" s="280"/>
      <c r="C10" s="280"/>
      <c r="D10" s="280"/>
      <c r="E10" s="280"/>
      <c r="F10" s="280"/>
      <c r="G10" s="280"/>
      <c r="H10" s="281"/>
    </row>
    <row r="11" spans="1:8" x14ac:dyDescent="0.25">
      <c r="A11" s="156"/>
      <c r="B11" s="157"/>
      <c r="C11" s="157"/>
      <c r="D11" s="157"/>
      <c r="E11" s="157"/>
      <c r="F11" s="157"/>
      <c r="G11" s="157"/>
      <c r="H11" s="158"/>
    </row>
    <row r="12" spans="1:8" x14ac:dyDescent="0.25">
      <c r="A12" s="282" t="s">
        <v>51</v>
      </c>
      <c r="B12" s="280"/>
      <c r="C12" s="280"/>
      <c r="D12" s="280"/>
      <c r="E12" s="280"/>
      <c r="F12" s="280"/>
      <c r="G12" s="280"/>
      <c r="H12" s="281"/>
    </row>
    <row r="13" spans="1:8" x14ac:dyDescent="0.25">
      <c r="A13" s="288" t="s">
        <v>120</v>
      </c>
      <c r="B13" s="289"/>
      <c r="C13" s="289"/>
      <c r="D13" s="289"/>
      <c r="E13" s="289"/>
      <c r="F13" s="289"/>
      <c r="G13" s="289"/>
      <c r="H13" s="290"/>
    </row>
    <row r="14" spans="1:8" x14ac:dyDescent="0.25">
      <c r="A14" s="159"/>
      <c r="H14" s="160"/>
    </row>
    <row r="15" spans="1:8" x14ac:dyDescent="0.25">
      <c r="A15" s="279" t="s">
        <v>0</v>
      </c>
      <c r="B15" s="280"/>
      <c r="C15" s="280"/>
      <c r="D15" s="280"/>
      <c r="E15" s="280"/>
      <c r="F15" s="280"/>
      <c r="G15" s="280"/>
      <c r="H15" s="281"/>
    </row>
    <row r="16" spans="1:8" x14ac:dyDescent="0.25">
      <c r="A16" s="284">
        <f ca="1">TODAY()</f>
        <v>45840</v>
      </c>
      <c r="B16" s="280"/>
      <c r="C16" s="280"/>
      <c r="D16" s="280"/>
      <c r="E16" s="280"/>
      <c r="F16" s="280"/>
      <c r="G16" s="280"/>
      <c r="H16" s="281"/>
    </row>
    <row r="17" spans="1:8" x14ac:dyDescent="0.25">
      <c r="A17" s="159"/>
      <c r="H17" s="160"/>
    </row>
    <row r="18" spans="1:8" x14ac:dyDescent="0.25">
      <c r="A18" s="279" t="s">
        <v>1</v>
      </c>
      <c r="B18" s="280"/>
      <c r="C18" s="280"/>
      <c r="D18" s="280"/>
      <c r="E18" s="280"/>
      <c r="F18" s="280"/>
      <c r="G18" s="280"/>
      <c r="H18" s="281"/>
    </row>
    <row r="19" spans="1:8" x14ac:dyDescent="0.25">
      <c r="A19" s="159"/>
      <c r="H19" s="160"/>
    </row>
    <row r="20" spans="1:8" x14ac:dyDescent="0.25">
      <c r="A20" s="285" t="s">
        <v>53</v>
      </c>
      <c r="B20" s="286"/>
      <c r="C20" s="286"/>
      <c r="D20" s="286"/>
      <c r="E20" s="286"/>
      <c r="F20" s="286"/>
      <c r="G20" s="286"/>
      <c r="H20" s="287"/>
    </row>
    <row r="21" spans="1:8" x14ac:dyDescent="0.25">
      <c r="A21" s="159"/>
      <c r="H21" s="160"/>
    </row>
    <row r="22" spans="1:8" x14ac:dyDescent="0.25">
      <c r="A22" s="283"/>
      <c r="B22" s="280"/>
      <c r="C22" s="280"/>
      <c r="D22" s="280"/>
      <c r="E22" s="280"/>
      <c r="F22" s="280"/>
      <c r="G22" s="280"/>
      <c r="H22" s="281"/>
    </row>
    <row r="23" spans="1:8" x14ac:dyDescent="0.25">
      <c r="A23" s="159"/>
      <c r="H23" s="160"/>
    </row>
    <row r="24" spans="1:8" ht="13.8" thickBot="1" x14ac:dyDescent="0.3">
      <c r="A24" s="161"/>
      <c r="B24" s="162"/>
      <c r="C24" s="162"/>
      <c r="D24" s="162"/>
      <c r="E24" s="162"/>
      <c r="F24" s="162"/>
      <c r="G24" s="162"/>
      <c r="H24" s="163"/>
    </row>
  </sheetData>
  <sheetProtection password="854B" sheet="1" objects="1" scenarios="1" selectLockedCells="1"/>
  <mergeCells count="10">
    <mergeCell ref="A1:H7"/>
    <mergeCell ref="A8:H8"/>
    <mergeCell ref="A10:H10"/>
    <mergeCell ref="A12:H12"/>
    <mergeCell ref="A22:H22"/>
    <mergeCell ref="A15:H15"/>
    <mergeCell ref="A16:H16"/>
    <mergeCell ref="A18:H18"/>
    <mergeCell ref="A20:H20"/>
    <mergeCell ref="A13:H13"/>
  </mergeCells>
  <phoneticPr fontId="2" type="noConversion"/>
  <hyperlinks>
    <hyperlink ref="A20:H20" location="Non_Cost_Sharing_Budget_Template_Instructions" display="Click Here For Instructions" xr:uid="{00000000-0004-0000-0000-000000000000}"/>
  </hyperlinks>
  <pageMargins left="1.39" right="0.75" top="3.04" bottom="1" header="0.5" footer="0.5"/>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topLeftCell="A7" workbookViewId="0">
      <selection activeCell="A11" sqref="A11"/>
    </sheetView>
  </sheetViews>
  <sheetFormatPr defaultColWidth="11.44140625" defaultRowHeight="13.2" x14ac:dyDescent="0.25"/>
  <cols>
    <col min="1" max="1" width="95.44140625" style="11" customWidth="1"/>
    <col min="2" max="16384" width="11.44140625" style="11"/>
  </cols>
  <sheetData>
    <row r="1" spans="1:1" ht="18.600000000000001" x14ac:dyDescent="0.3">
      <c r="A1" s="26" t="s">
        <v>2</v>
      </c>
    </row>
    <row r="2" spans="1:1" ht="18.600000000000001" x14ac:dyDescent="0.3">
      <c r="A2" s="26" t="s">
        <v>41</v>
      </c>
    </row>
    <row r="3" spans="1:1" x14ac:dyDescent="0.25">
      <c r="A3" s="10" t="s">
        <v>54</v>
      </c>
    </row>
    <row r="5" spans="1:1" x14ac:dyDescent="0.25">
      <c r="A5" s="9" t="s">
        <v>55</v>
      </c>
    </row>
    <row r="6" spans="1:1" ht="39.6" x14ac:dyDescent="0.25">
      <c r="A6" s="27" t="s">
        <v>56</v>
      </c>
    </row>
    <row r="8" spans="1:1" x14ac:dyDescent="0.25">
      <c r="A8" s="9" t="s">
        <v>57</v>
      </c>
    </row>
    <row r="9" spans="1:1" ht="26.4" x14ac:dyDescent="0.25">
      <c r="A9" s="28" t="s">
        <v>64</v>
      </c>
    </row>
    <row r="11" spans="1:1" x14ac:dyDescent="0.25">
      <c r="A11" s="196" t="s">
        <v>59</v>
      </c>
    </row>
    <row r="12" spans="1:1" ht="63" customHeight="1" x14ac:dyDescent="0.25">
      <c r="A12" s="28" t="s">
        <v>60</v>
      </c>
    </row>
    <row r="14" spans="1:1" ht="39.6" x14ac:dyDescent="0.25">
      <c r="A14" s="28" t="s">
        <v>66</v>
      </c>
    </row>
    <row r="16" spans="1:1" x14ac:dyDescent="0.25">
      <c r="A16" s="197" t="s">
        <v>61</v>
      </c>
    </row>
    <row r="17" spans="1:1" ht="39.6" x14ac:dyDescent="0.25">
      <c r="A17" s="29" t="s">
        <v>58</v>
      </c>
    </row>
    <row r="18" spans="1:1" x14ac:dyDescent="0.25">
      <c r="A18" s="31"/>
    </row>
    <row r="19" spans="1:1" x14ac:dyDescent="0.25">
      <c r="A19" s="198" t="s">
        <v>62</v>
      </c>
    </row>
    <row r="20" spans="1:1" ht="52.8" x14ac:dyDescent="0.25">
      <c r="A20" s="29" t="s">
        <v>113</v>
      </c>
    </row>
    <row r="21" spans="1:1" x14ac:dyDescent="0.25">
      <c r="A21" s="10"/>
    </row>
    <row r="22" spans="1:1" ht="39.6" x14ac:dyDescent="0.25">
      <c r="A22" s="29" t="s">
        <v>114</v>
      </c>
    </row>
    <row r="23" spans="1:1" ht="15.6" x14ac:dyDescent="0.3">
      <c r="A23" s="30"/>
    </row>
    <row r="24" spans="1:1" ht="26.4" x14ac:dyDescent="0.25">
      <c r="A24" s="32" t="s">
        <v>63</v>
      </c>
    </row>
    <row r="26" spans="1:1" ht="41.25" customHeight="1" x14ac:dyDescent="0.25"/>
    <row r="27" spans="1:1" x14ac:dyDescent="0.25">
      <c r="A27" s="10"/>
    </row>
  </sheetData>
  <sheetProtection password="854B" sheet="1" objects="1" scenarios="1" selectLockedCells="1"/>
  <hyperlinks>
    <hyperlink ref="A11" location="Personnel!A1" display="Step 2 - Personnel Tab" xr:uid="{00000000-0004-0000-0100-000000000000}"/>
    <hyperlink ref="A16" location="Summary!A1" display="Step 3 - Summary Tab" xr:uid="{00000000-0004-0000-0100-000001000000}"/>
    <hyperlink ref="A19" location="Indirect!A1" display="Step 5 - Facilities and Administative Costs and Rates" xr:uid="{00000000-0004-0000-0100-000002000000}"/>
  </hyperlinks>
  <pageMargins left="0.75" right="0.75" top="1" bottom="1"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84"/>
  <sheetViews>
    <sheetView tabSelected="1" topLeftCell="A3" zoomScaleNormal="100" workbookViewId="0">
      <selection activeCell="C29" sqref="C29"/>
    </sheetView>
  </sheetViews>
  <sheetFormatPr defaultColWidth="11.44140625" defaultRowHeight="13.2" x14ac:dyDescent="0.25"/>
  <cols>
    <col min="1" max="1" width="11.44140625" style="12" customWidth="1"/>
    <col min="2" max="2" width="52.88671875" style="3" customWidth="1"/>
    <col min="3" max="7" width="12.6640625" style="3" customWidth="1"/>
    <col min="8" max="8" width="14.33203125" style="3" customWidth="1"/>
    <col min="9" max="12" width="11.44140625" style="46" customWidth="1"/>
    <col min="13" max="16384" width="11.44140625" style="3"/>
  </cols>
  <sheetData>
    <row r="1" spans="1:9" ht="52.5" customHeight="1" x14ac:dyDescent="0.25">
      <c r="A1" s="293"/>
      <c r="B1" s="291"/>
      <c r="C1" s="291" t="s">
        <v>41</v>
      </c>
      <c r="D1" s="291"/>
      <c r="E1" s="291"/>
      <c r="F1" s="291"/>
      <c r="G1" s="291"/>
      <c r="H1" s="292"/>
    </row>
    <row r="2" spans="1:9" ht="21.75" customHeight="1" x14ac:dyDescent="0.25">
      <c r="A2" s="154"/>
      <c r="B2" s="164" t="s">
        <v>186</v>
      </c>
      <c r="C2" s="43" t="s">
        <v>9</v>
      </c>
      <c r="D2" s="99"/>
      <c r="E2" s="46"/>
      <c r="F2" s="46"/>
      <c r="G2" s="46"/>
      <c r="H2" s="100"/>
    </row>
    <row r="3" spans="1:9" ht="27" customHeight="1" x14ac:dyDescent="0.25">
      <c r="A3" s="154"/>
      <c r="B3" s="294" t="s">
        <v>171</v>
      </c>
      <c r="C3" s="155" t="s">
        <v>10</v>
      </c>
      <c r="D3" s="165"/>
      <c r="E3" s="54" t="s">
        <v>50</v>
      </c>
      <c r="F3" s="166"/>
      <c r="G3" s="101"/>
      <c r="H3" s="100"/>
    </row>
    <row r="4" spans="1:9" ht="5.25" customHeight="1" x14ac:dyDescent="0.25">
      <c r="A4" s="102"/>
      <c r="B4" s="295"/>
      <c r="C4" s="41"/>
      <c r="D4" s="46"/>
      <c r="E4" s="46"/>
      <c r="F4" s="103"/>
      <c r="G4" s="101"/>
      <c r="H4" s="100"/>
    </row>
    <row r="5" spans="1:9" x14ac:dyDescent="0.25">
      <c r="A5" s="102"/>
      <c r="B5" s="140" t="s">
        <v>115</v>
      </c>
      <c r="C5" s="199">
        <v>0.55000000000000004</v>
      </c>
      <c r="D5" s="199">
        <v>0.55000000000000004</v>
      </c>
      <c r="E5" s="199">
        <v>0.55000000000000004</v>
      </c>
      <c r="F5" s="199">
        <v>0.55000000000000004</v>
      </c>
      <c r="G5" s="199">
        <v>0.55000000000000004</v>
      </c>
      <c r="H5" s="100"/>
    </row>
    <row r="6" spans="1:9" x14ac:dyDescent="0.25">
      <c r="A6" s="102"/>
      <c r="B6" s="104" t="s">
        <v>52</v>
      </c>
      <c r="C6" s="200">
        <v>3</v>
      </c>
      <c r="D6" s="200">
        <v>3</v>
      </c>
      <c r="E6" s="200">
        <v>3</v>
      </c>
      <c r="F6" s="200">
        <v>3</v>
      </c>
      <c r="G6" s="200">
        <v>3</v>
      </c>
      <c r="H6" s="100"/>
    </row>
    <row r="7" spans="1:9" x14ac:dyDescent="0.25">
      <c r="A7" s="102"/>
      <c r="B7" s="105" t="s">
        <v>112</v>
      </c>
      <c r="C7" s="201">
        <v>0</v>
      </c>
      <c r="D7" s="202">
        <v>0</v>
      </c>
      <c r="E7" s="202">
        <v>0</v>
      </c>
      <c r="F7" s="202">
        <v>0</v>
      </c>
      <c r="G7" s="202">
        <v>0</v>
      </c>
      <c r="H7" s="100"/>
    </row>
    <row r="8" spans="1:9" ht="13.8" thickBot="1" x14ac:dyDescent="0.3">
      <c r="A8" s="102"/>
      <c r="B8" s="105"/>
      <c r="C8" s="137"/>
      <c r="D8" s="138"/>
      <c r="E8" s="138"/>
      <c r="F8" s="138"/>
      <c r="G8" s="138"/>
      <c r="H8" s="100"/>
    </row>
    <row r="9" spans="1:9" ht="14.4" thickTop="1" thickBot="1" x14ac:dyDescent="0.3">
      <c r="A9" s="185" t="s">
        <v>176</v>
      </c>
      <c r="B9" s="62" t="s">
        <v>24</v>
      </c>
      <c r="C9" s="139" t="s">
        <v>3</v>
      </c>
      <c r="D9" s="139" t="s">
        <v>4</v>
      </c>
      <c r="E9" s="139" t="s">
        <v>5</v>
      </c>
      <c r="F9" s="139" t="s">
        <v>6</v>
      </c>
      <c r="G9" s="139" t="s">
        <v>7</v>
      </c>
      <c r="H9" s="182" t="s">
        <v>43</v>
      </c>
    </row>
    <row r="10" spans="1:9" ht="13.8" thickBot="1" x14ac:dyDescent="0.3">
      <c r="A10" s="102"/>
      <c r="B10" s="184" t="s">
        <v>20</v>
      </c>
      <c r="C10" s="10"/>
      <c r="D10" s="10"/>
      <c r="E10" s="10"/>
      <c r="F10" s="10"/>
      <c r="G10" s="10"/>
      <c r="H10" s="183"/>
    </row>
    <row r="11" spans="1:9" ht="13.8" thickTop="1" x14ac:dyDescent="0.25">
      <c r="A11" s="102">
        <v>6002</v>
      </c>
      <c r="B11" s="172" t="s">
        <v>157</v>
      </c>
      <c r="C11" s="209">
        <f>Personnel!N16</f>
        <v>0</v>
      </c>
      <c r="D11" s="209">
        <f>Personnel!O16</f>
        <v>0</v>
      </c>
      <c r="E11" s="209">
        <f>Personnel!P16</f>
        <v>0</v>
      </c>
      <c r="F11" s="209">
        <f>Personnel!Q16</f>
        <v>0</v>
      </c>
      <c r="G11" s="209">
        <f>Personnel!R16</f>
        <v>0</v>
      </c>
      <c r="H11" s="173">
        <f>SUM(Personnel!S16)</f>
        <v>0</v>
      </c>
    </row>
    <row r="12" spans="1:9" x14ac:dyDescent="0.25">
      <c r="A12" s="102">
        <v>6010</v>
      </c>
      <c r="B12" s="11" t="s">
        <v>156</v>
      </c>
      <c r="C12" s="174">
        <f>Personnel!N37</f>
        <v>0</v>
      </c>
      <c r="D12" s="174">
        <f>Personnel!O37</f>
        <v>0</v>
      </c>
      <c r="E12" s="174">
        <f>Personnel!P37</f>
        <v>0</v>
      </c>
      <c r="F12" s="174">
        <f>Personnel!Q37</f>
        <v>0</v>
      </c>
      <c r="G12" s="174">
        <f>Personnel!R37</f>
        <v>0</v>
      </c>
      <c r="H12" s="175">
        <f>SUM(Personnel!S37)</f>
        <v>0</v>
      </c>
    </row>
    <row r="13" spans="1:9" x14ac:dyDescent="0.25">
      <c r="A13" s="102">
        <v>6026</v>
      </c>
      <c r="B13" s="11" t="s">
        <v>182</v>
      </c>
      <c r="C13" s="174">
        <f>Personnel!N45</f>
        <v>0</v>
      </c>
      <c r="D13" s="174">
        <f>Personnel!O45</f>
        <v>0</v>
      </c>
      <c r="E13" s="174">
        <f>Personnel!P45</f>
        <v>0</v>
      </c>
      <c r="F13" s="174">
        <f>Personnel!Q45</f>
        <v>0</v>
      </c>
      <c r="G13" s="174">
        <f>Personnel!R45</f>
        <v>0</v>
      </c>
      <c r="H13" s="175">
        <f>SUM(Personnel!S45)</f>
        <v>0</v>
      </c>
    </row>
    <row r="14" spans="1:9" x14ac:dyDescent="0.25">
      <c r="A14" s="102">
        <v>6003</v>
      </c>
      <c r="B14" s="11" t="s">
        <v>152</v>
      </c>
      <c r="C14" s="174">
        <f>Personnel!N52</f>
        <v>0</v>
      </c>
      <c r="D14" s="174">
        <f>Personnel!O52</f>
        <v>0</v>
      </c>
      <c r="E14" s="174">
        <f>Personnel!P52</f>
        <v>0</v>
      </c>
      <c r="F14" s="174">
        <f>Personnel!Q52</f>
        <v>0</v>
      </c>
      <c r="G14" s="174">
        <f>Personnel!R52</f>
        <v>0</v>
      </c>
      <c r="H14" s="175">
        <f>SUM(Personnel!S52)</f>
        <v>0</v>
      </c>
    </row>
    <row r="15" spans="1:9" x14ac:dyDescent="0.25">
      <c r="A15" s="102">
        <v>6012</v>
      </c>
      <c r="B15" s="11" t="s">
        <v>128</v>
      </c>
      <c r="C15" s="174">
        <f>SUM(Personnel!N58)</f>
        <v>0</v>
      </c>
      <c r="D15" s="174">
        <f>SUM(Personnel!O58)</f>
        <v>0</v>
      </c>
      <c r="E15" s="174">
        <f>SUM(Personnel!P58)</f>
        <v>0</v>
      </c>
      <c r="F15" s="174">
        <f>SUM(Personnel!Q58)</f>
        <v>0</v>
      </c>
      <c r="G15" s="174">
        <f>SUM(Personnel!R58)</f>
        <v>0</v>
      </c>
      <c r="H15" s="175">
        <f>SUM(Personnel!S58)</f>
        <v>0</v>
      </c>
      <c r="I15" s="41"/>
    </row>
    <row r="16" spans="1:9" x14ac:dyDescent="0.25">
      <c r="A16" s="102">
        <v>6013</v>
      </c>
      <c r="B16" s="10" t="s">
        <v>160</v>
      </c>
      <c r="C16" s="174">
        <f>SUM(Personnel!N63)</f>
        <v>0</v>
      </c>
      <c r="D16" s="174">
        <f>SUM(Personnel!O63)</f>
        <v>0</v>
      </c>
      <c r="E16" s="174">
        <f>SUM(Personnel!P63)</f>
        <v>0</v>
      </c>
      <c r="F16" s="174">
        <f>SUM(Personnel!Q63)</f>
        <v>0</v>
      </c>
      <c r="G16" s="174">
        <f>SUM(Personnel!R63)</f>
        <v>0</v>
      </c>
      <c r="H16" s="175">
        <f>SUM(Personnel!S63)</f>
        <v>0</v>
      </c>
      <c r="I16" s="41"/>
    </row>
    <row r="17" spans="1:12" x14ac:dyDescent="0.25">
      <c r="A17" s="102"/>
      <c r="B17" s="9" t="s">
        <v>25</v>
      </c>
      <c r="C17" s="176">
        <f>Personnel!N65</f>
        <v>0</v>
      </c>
      <c r="D17" s="176">
        <f>Personnel!O65</f>
        <v>0</v>
      </c>
      <c r="E17" s="176">
        <f>Personnel!P65</f>
        <v>0</v>
      </c>
      <c r="F17" s="176">
        <f>Personnel!Q65</f>
        <v>0</v>
      </c>
      <c r="G17" s="176">
        <f>Personnel!R65</f>
        <v>0</v>
      </c>
      <c r="H17" s="177">
        <f>Personnel!S65</f>
        <v>0</v>
      </c>
    </row>
    <row r="18" spans="1:12" x14ac:dyDescent="0.25">
      <c r="A18" s="102"/>
      <c r="B18" s="10"/>
      <c r="C18" s="178"/>
      <c r="D18" s="178"/>
      <c r="E18" s="178"/>
      <c r="F18" s="178"/>
      <c r="G18" s="178"/>
      <c r="H18" s="179"/>
    </row>
    <row r="19" spans="1:12" x14ac:dyDescent="0.25">
      <c r="A19" s="106"/>
      <c r="B19" s="9" t="s">
        <v>26</v>
      </c>
      <c r="C19" s="180">
        <f>Personnel!N75</f>
        <v>0</v>
      </c>
      <c r="D19" s="180">
        <f>Personnel!O75</f>
        <v>0</v>
      </c>
      <c r="E19" s="180">
        <f>Personnel!P75</f>
        <v>0</v>
      </c>
      <c r="F19" s="180">
        <f>Personnel!Q75</f>
        <v>0</v>
      </c>
      <c r="G19" s="180">
        <f>Personnel!R75</f>
        <v>0</v>
      </c>
      <c r="H19" s="181">
        <f>Personnel!S75</f>
        <v>0</v>
      </c>
    </row>
    <row r="20" spans="1:12" x14ac:dyDescent="0.25">
      <c r="A20" s="102"/>
      <c r="B20" s="9"/>
      <c r="C20" s="217"/>
      <c r="D20" s="217"/>
      <c r="E20" s="217"/>
      <c r="F20" s="217"/>
      <c r="G20" s="217"/>
      <c r="H20" s="218"/>
    </row>
    <row r="21" spans="1:12" x14ac:dyDescent="0.25">
      <c r="A21" s="223">
        <v>7000</v>
      </c>
      <c r="B21" s="224" t="s">
        <v>32</v>
      </c>
      <c r="C21" s="225">
        <v>0</v>
      </c>
      <c r="D21" s="225">
        <v>0</v>
      </c>
      <c r="E21" s="225">
        <v>0</v>
      </c>
      <c r="F21" s="225">
        <v>0</v>
      </c>
      <c r="G21" s="225">
        <v>0</v>
      </c>
      <c r="H21" s="226">
        <f t="shared" ref="H21:H26" si="0">SUM(C21:G21)</f>
        <v>0</v>
      </c>
    </row>
    <row r="22" spans="1:12" x14ac:dyDescent="0.25">
      <c r="A22" s="106">
        <v>7002</v>
      </c>
      <c r="B22" s="55" t="s">
        <v>178</v>
      </c>
      <c r="C22" s="168">
        <v>0</v>
      </c>
      <c r="D22" s="168">
        <v>0</v>
      </c>
      <c r="E22" s="168">
        <v>0</v>
      </c>
      <c r="F22" s="168">
        <v>0</v>
      </c>
      <c r="G22" s="168">
        <v>0</v>
      </c>
      <c r="H22" s="109">
        <f t="shared" si="0"/>
        <v>0</v>
      </c>
    </row>
    <row r="23" spans="1:12" s="55" customFormat="1" x14ac:dyDescent="0.25">
      <c r="A23" s="106">
        <v>7005</v>
      </c>
      <c r="B23" s="55" t="s">
        <v>104</v>
      </c>
      <c r="C23" s="168">
        <v>0</v>
      </c>
      <c r="D23" s="168">
        <v>0</v>
      </c>
      <c r="E23" s="168">
        <v>0</v>
      </c>
      <c r="F23" s="168">
        <v>0</v>
      </c>
      <c r="G23" s="168">
        <v>0</v>
      </c>
      <c r="H23" s="109">
        <f t="shared" si="0"/>
        <v>0</v>
      </c>
      <c r="I23" s="10"/>
      <c r="J23" s="10"/>
      <c r="K23" s="10"/>
      <c r="L23" s="10"/>
    </row>
    <row r="24" spans="1:12" x14ac:dyDescent="0.25">
      <c r="A24" s="106">
        <v>7015</v>
      </c>
      <c r="B24" t="s">
        <v>172</v>
      </c>
      <c r="C24" s="168">
        <v>0</v>
      </c>
      <c r="D24" s="168">
        <v>0</v>
      </c>
      <c r="E24" s="168">
        <v>0</v>
      </c>
      <c r="F24" s="168">
        <v>0</v>
      </c>
      <c r="G24" s="168">
        <v>0</v>
      </c>
      <c r="H24" s="109">
        <f t="shared" si="0"/>
        <v>0</v>
      </c>
    </row>
    <row r="25" spans="1:12" x14ac:dyDescent="0.25">
      <c r="A25" s="106"/>
      <c r="B25" s="3" t="s">
        <v>28</v>
      </c>
      <c r="C25" s="168">
        <v>0</v>
      </c>
      <c r="D25" s="168">
        <v>0</v>
      </c>
      <c r="E25" s="168">
        <v>0</v>
      </c>
      <c r="F25" s="168">
        <v>0</v>
      </c>
      <c r="G25" s="168">
        <v>0</v>
      </c>
      <c r="H25" s="109">
        <f t="shared" si="0"/>
        <v>0</v>
      </c>
    </row>
    <row r="26" spans="1:12" x14ac:dyDescent="0.25">
      <c r="A26" s="106"/>
      <c r="B26" s="3" t="s">
        <v>28</v>
      </c>
      <c r="C26" s="168">
        <v>0</v>
      </c>
      <c r="D26" s="168">
        <v>0</v>
      </c>
      <c r="E26" s="168">
        <v>0</v>
      </c>
      <c r="F26" s="168">
        <v>0</v>
      </c>
      <c r="G26" s="168">
        <v>0</v>
      </c>
      <c r="H26" s="109">
        <f t="shared" si="0"/>
        <v>0</v>
      </c>
    </row>
    <row r="27" spans="1:12" x14ac:dyDescent="0.25">
      <c r="A27" s="106"/>
      <c r="B27" s="108" t="s">
        <v>27</v>
      </c>
      <c r="C27" s="169">
        <f t="shared" ref="C27:H27" si="1">SUM(C21:C26)</f>
        <v>0</v>
      </c>
      <c r="D27" s="169">
        <f t="shared" si="1"/>
        <v>0</v>
      </c>
      <c r="E27" s="169">
        <f t="shared" si="1"/>
        <v>0</v>
      </c>
      <c r="F27" s="169">
        <f t="shared" si="1"/>
        <v>0</v>
      </c>
      <c r="G27" s="169">
        <f t="shared" si="1"/>
        <v>0</v>
      </c>
      <c r="H27" s="110">
        <f t="shared" si="1"/>
        <v>0</v>
      </c>
    </row>
    <row r="28" spans="1:12" x14ac:dyDescent="0.25">
      <c r="A28" s="106"/>
      <c r="B28" s="108"/>
      <c r="C28" s="169"/>
      <c r="D28" s="169"/>
      <c r="E28" s="169"/>
      <c r="F28" s="169"/>
      <c r="G28" s="169"/>
      <c r="H28" s="110"/>
      <c r="I28" s="296"/>
      <c r="J28" s="297"/>
    </row>
    <row r="29" spans="1:12" x14ac:dyDescent="0.25">
      <c r="A29" s="106">
        <v>7206</v>
      </c>
      <c r="B29" s="55" t="s">
        <v>33</v>
      </c>
      <c r="C29" s="168">
        <v>0</v>
      </c>
      <c r="D29" s="168">
        <v>0</v>
      </c>
      <c r="E29" s="168">
        <v>0</v>
      </c>
      <c r="F29" s="168">
        <v>0</v>
      </c>
      <c r="G29" s="168">
        <v>0</v>
      </c>
      <c r="H29" s="109">
        <f t="shared" ref="H29:H42" si="2">SUM(C29:G29)</f>
        <v>0</v>
      </c>
    </row>
    <row r="30" spans="1:12" x14ac:dyDescent="0.25">
      <c r="A30" s="106">
        <v>7210</v>
      </c>
      <c r="B30" s="55" t="s">
        <v>34</v>
      </c>
      <c r="C30" s="168">
        <v>0</v>
      </c>
      <c r="D30" s="168">
        <v>0</v>
      </c>
      <c r="E30" s="168">
        <v>0</v>
      </c>
      <c r="F30" s="168">
        <v>0</v>
      </c>
      <c r="G30" s="168">
        <v>0</v>
      </c>
      <c r="H30" s="109">
        <f t="shared" si="2"/>
        <v>0</v>
      </c>
    </row>
    <row r="31" spans="1:12" x14ac:dyDescent="0.25">
      <c r="A31" s="106">
        <v>7212</v>
      </c>
      <c r="B31" s="55" t="s">
        <v>35</v>
      </c>
      <c r="C31" s="168">
        <v>0</v>
      </c>
      <c r="D31" s="168">
        <v>0</v>
      </c>
      <c r="E31" s="168">
        <v>0</v>
      </c>
      <c r="F31" s="168">
        <v>0</v>
      </c>
      <c r="G31" s="168">
        <v>0</v>
      </c>
      <c r="H31" s="109">
        <f t="shared" si="2"/>
        <v>0</v>
      </c>
    </row>
    <row r="32" spans="1:12" x14ac:dyDescent="0.25">
      <c r="A32" s="106">
        <v>7214</v>
      </c>
      <c r="B32" s="55" t="s">
        <v>118</v>
      </c>
      <c r="C32" s="168">
        <v>0</v>
      </c>
      <c r="D32" s="168">
        <v>0</v>
      </c>
      <c r="E32" s="168">
        <v>0</v>
      </c>
      <c r="F32" s="168">
        <v>0</v>
      </c>
      <c r="G32" s="168">
        <v>0</v>
      </c>
      <c r="H32" s="109">
        <f t="shared" si="2"/>
        <v>0</v>
      </c>
    </row>
    <row r="33" spans="1:8" x14ac:dyDescent="0.25">
      <c r="A33" s="106">
        <v>7218</v>
      </c>
      <c r="B33" s="55" t="s">
        <v>36</v>
      </c>
      <c r="C33" s="168">
        <v>0</v>
      </c>
      <c r="D33" s="168">
        <v>0</v>
      </c>
      <c r="E33" s="168">
        <v>0</v>
      </c>
      <c r="F33" s="168">
        <v>0</v>
      </c>
      <c r="G33" s="168">
        <v>0</v>
      </c>
      <c r="H33" s="109">
        <f t="shared" si="2"/>
        <v>0</v>
      </c>
    </row>
    <row r="34" spans="1:8" x14ac:dyDescent="0.25">
      <c r="A34" s="106">
        <v>7224</v>
      </c>
      <c r="B34" s="55" t="s">
        <v>37</v>
      </c>
      <c r="C34" s="168">
        <v>0</v>
      </c>
      <c r="D34" s="168">
        <v>0</v>
      </c>
      <c r="E34" s="168">
        <v>0</v>
      </c>
      <c r="F34" s="168">
        <v>0</v>
      </c>
      <c r="G34" s="168">
        <v>0</v>
      </c>
      <c r="H34" s="109">
        <f t="shared" si="2"/>
        <v>0</v>
      </c>
    </row>
    <row r="35" spans="1:8" x14ac:dyDescent="0.25">
      <c r="A35" s="106">
        <v>7225</v>
      </c>
      <c r="B35" s="107" t="s">
        <v>192</v>
      </c>
      <c r="C35" s="170">
        <f>SUM(Subawards!E28)</f>
        <v>0</v>
      </c>
      <c r="D35" s="170">
        <f>SUM(Subawards!F28)</f>
        <v>0</v>
      </c>
      <c r="E35" s="170">
        <f>SUM(Subawards!G28)</f>
        <v>0</v>
      </c>
      <c r="F35" s="170">
        <f>SUM(Subawards!H28)</f>
        <v>0</v>
      </c>
      <c r="G35" s="170">
        <f>SUM(Subawards!I28)</f>
        <v>0</v>
      </c>
      <c r="H35" s="109">
        <f t="shared" si="2"/>
        <v>0</v>
      </c>
    </row>
    <row r="36" spans="1:8" x14ac:dyDescent="0.25">
      <c r="A36" s="106">
        <v>7228</v>
      </c>
      <c r="B36" s="55" t="s">
        <v>189</v>
      </c>
      <c r="C36" s="168">
        <v>0</v>
      </c>
      <c r="D36" s="168">
        <v>0</v>
      </c>
      <c r="E36" s="168">
        <v>0</v>
      </c>
      <c r="F36" s="168">
        <v>0</v>
      </c>
      <c r="G36" s="168">
        <v>0</v>
      </c>
      <c r="H36" s="109">
        <f>SUM(C36:G36)</f>
        <v>0</v>
      </c>
    </row>
    <row r="37" spans="1:8" x14ac:dyDescent="0.25">
      <c r="A37" s="106">
        <v>7230</v>
      </c>
      <c r="B37" s="55" t="s">
        <v>38</v>
      </c>
      <c r="C37" s="168">
        <v>0</v>
      </c>
      <c r="D37" s="168">
        <v>0</v>
      </c>
      <c r="E37" s="168">
        <v>0</v>
      </c>
      <c r="F37" s="168">
        <v>0</v>
      </c>
      <c r="G37" s="168">
        <v>0</v>
      </c>
      <c r="H37" s="109">
        <f t="shared" si="2"/>
        <v>0</v>
      </c>
    </row>
    <row r="38" spans="1:8" x14ac:dyDescent="0.25">
      <c r="A38" s="106">
        <v>7300</v>
      </c>
      <c r="B38" s="55" t="s">
        <v>190</v>
      </c>
      <c r="C38" s="168">
        <v>0</v>
      </c>
      <c r="D38" s="168">
        <v>0</v>
      </c>
      <c r="E38" s="168">
        <v>0</v>
      </c>
      <c r="F38" s="168">
        <v>0</v>
      </c>
      <c r="G38" s="168">
        <v>0</v>
      </c>
      <c r="H38" s="109">
        <f>SUM(C38:G38)</f>
        <v>0</v>
      </c>
    </row>
    <row r="39" spans="1:8" x14ac:dyDescent="0.25">
      <c r="A39" s="106">
        <v>7310</v>
      </c>
      <c r="B39" s="55" t="s">
        <v>119</v>
      </c>
      <c r="C39" s="168">
        <v>0</v>
      </c>
      <c r="D39" s="168">
        <v>0</v>
      </c>
      <c r="E39" s="168">
        <v>0</v>
      </c>
      <c r="F39" s="168">
        <v>0</v>
      </c>
      <c r="G39" s="168">
        <v>0</v>
      </c>
      <c r="H39" s="109">
        <f>SUM(C39:G39)</f>
        <v>0</v>
      </c>
    </row>
    <row r="40" spans="1:8" x14ac:dyDescent="0.25">
      <c r="A40" s="106">
        <v>7234</v>
      </c>
      <c r="B40" s="219" t="s">
        <v>177</v>
      </c>
      <c r="C40" s="168">
        <v>0</v>
      </c>
      <c r="D40" s="168">
        <v>0</v>
      </c>
      <c r="E40" s="168">
        <v>0</v>
      </c>
      <c r="F40" s="168">
        <v>0</v>
      </c>
      <c r="G40" s="168">
        <v>0</v>
      </c>
      <c r="H40" s="109">
        <f t="shared" si="2"/>
        <v>0</v>
      </c>
    </row>
    <row r="41" spans="1:8" x14ac:dyDescent="0.25">
      <c r="A41" s="106"/>
      <c r="B41" s="219" t="s">
        <v>187</v>
      </c>
      <c r="C41" s="168">
        <v>0</v>
      </c>
      <c r="D41" s="168">
        <v>0</v>
      </c>
      <c r="E41" s="168">
        <v>0</v>
      </c>
      <c r="F41" s="168">
        <v>0</v>
      </c>
      <c r="G41" s="168">
        <v>0</v>
      </c>
      <c r="H41" s="109">
        <f t="shared" si="2"/>
        <v>0</v>
      </c>
    </row>
    <row r="42" spans="1:8" x14ac:dyDescent="0.25">
      <c r="A42" s="106"/>
      <c r="B42" s="219" t="s">
        <v>180</v>
      </c>
      <c r="C42" s="168">
        <v>0</v>
      </c>
      <c r="D42" s="168">
        <v>0</v>
      </c>
      <c r="E42" s="168">
        <v>0</v>
      </c>
      <c r="F42" s="168">
        <v>0</v>
      </c>
      <c r="G42" s="168">
        <v>0</v>
      </c>
      <c r="H42" s="109">
        <f t="shared" si="2"/>
        <v>0</v>
      </c>
    </row>
    <row r="43" spans="1:8" x14ac:dyDescent="0.25">
      <c r="A43" s="106"/>
      <c r="B43" s="108" t="s">
        <v>29</v>
      </c>
      <c r="C43" s="169">
        <f>SUM(C29:C42)</f>
        <v>0</v>
      </c>
      <c r="D43" s="169">
        <f>SUM(D29:D42)</f>
        <v>0</v>
      </c>
      <c r="E43" s="169">
        <f>SUM(E29:E42)</f>
        <v>0</v>
      </c>
      <c r="F43" s="169">
        <f>SUM(F29:F42)</f>
        <v>0</v>
      </c>
      <c r="G43" s="169">
        <f>SUM(G29:G42)</f>
        <v>0</v>
      </c>
      <c r="H43" s="110">
        <f>SUM(C43:G43)</f>
        <v>0</v>
      </c>
    </row>
    <row r="44" spans="1:8" x14ac:dyDescent="0.25">
      <c r="A44" s="106"/>
      <c r="B44" s="1"/>
      <c r="C44" s="171"/>
      <c r="D44" s="171"/>
      <c r="E44" s="171"/>
      <c r="F44" s="171"/>
      <c r="G44" s="171"/>
      <c r="H44" s="110"/>
    </row>
    <row r="45" spans="1:8" x14ac:dyDescent="0.25">
      <c r="A45" s="106">
        <v>7216</v>
      </c>
      <c r="B45" s="55" t="s">
        <v>137</v>
      </c>
      <c r="C45" s="168">
        <v>0</v>
      </c>
      <c r="D45" s="168">
        <v>0</v>
      </c>
      <c r="E45" s="168">
        <v>0</v>
      </c>
      <c r="F45" s="168">
        <v>0</v>
      </c>
      <c r="G45" s="168">
        <v>0</v>
      </c>
      <c r="H45" s="109">
        <f>SUM(C45:G45)</f>
        <v>0</v>
      </c>
    </row>
    <row r="46" spans="1:8" x14ac:dyDescent="0.25">
      <c r="A46" s="106"/>
      <c r="B46" s="55" t="s">
        <v>138</v>
      </c>
      <c r="C46" s="168">
        <v>0</v>
      </c>
      <c r="D46" s="168">
        <v>0</v>
      </c>
      <c r="E46" s="168">
        <v>0</v>
      </c>
      <c r="F46" s="168">
        <v>0</v>
      </c>
      <c r="G46" s="168">
        <v>0</v>
      </c>
      <c r="H46" s="109">
        <f>SUM(C46:G46)</f>
        <v>0</v>
      </c>
    </row>
    <row r="47" spans="1:8" x14ac:dyDescent="0.25">
      <c r="A47" s="106">
        <v>7215</v>
      </c>
      <c r="B47" s="55" t="s">
        <v>132</v>
      </c>
      <c r="C47" s="168">
        <v>0</v>
      </c>
      <c r="D47" s="168">
        <v>0</v>
      </c>
      <c r="E47" s="168">
        <v>0</v>
      </c>
      <c r="F47" s="168">
        <v>0</v>
      </c>
      <c r="G47" s="168">
        <v>0</v>
      </c>
      <c r="H47" s="109">
        <f>SUM(C47:G47)</f>
        <v>0</v>
      </c>
    </row>
    <row r="48" spans="1:8" x14ac:dyDescent="0.25">
      <c r="A48" s="106"/>
      <c r="B48" s="108" t="s">
        <v>30</v>
      </c>
      <c r="C48" s="169">
        <f>SUM(C45:C47)</f>
        <v>0</v>
      </c>
      <c r="D48" s="169">
        <f>SUM(D45:D47)</f>
        <v>0</v>
      </c>
      <c r="E48" s="169">
        <f>SUM(E45:E47)</f>
        <v>0</v>
      </c>
      <c r="F48" s="169">
        <f>SUM(F45:F47)</f>
        <v>0</v>
      </c>
      <c r="G48" s="169">
        <f>SUM(G45:G47)</f>
        <v>0</v>
      </c>
      <c r="H48" s="110">
        <f>SUM(C48:G48)</f>
        <v>0</v>
      </c>
    </row>
    <row r="49" spans="1:9" x14ac:dyDescent="0.25">
      <c r="A49" s="106"/>
      <c r="B49" s="108"/>
      <c r="C49" s="169"/>
      <c r="D49" s="169"/>
      <c r="E49" s="169"/>
      <c r="F49" s="169"/>
      <c r="G49" s="169"/>
      <c r="H49" s="110"/>
    </row>
    <row r="50" spans="1:9" x14ac:dyDescent="0.25">
      <c r="A50" s="106"/>
      <c r="B50" s="108" t="s">
        <v>108</v>
      </c>
      <c r="C50" s="169">
        <f>SUM(C48+C43+C27+C19+A._Total_Salaries__Personnel_Worksheet)</f>
        <v>0</v>
      </c>
      <c r="D50" s="169">
        <f>SUM(D48+D43+D27+D19+D17)</f>
        <v>0</v>
      </c>
      <c r="E50" s="169">
        <f>SUM(E48+E43+E27+E19+E17)</f>
        <v>0</v>
      </c>
      <c r="F50" s="169">
        <f>SUM(F48+F43+F27+F19+F17)</f>
        <v>0</v>
      </c>
      <c r="G50" s="169">
        <f>SUM(G48+G43+G27+G19+G17)</f>
        <v>0</v>
      </c>
      <c r="H50" s="110">
        <f>SUM(C50:G50)</f>
        <v>0</v>
      </c>
    </row>
    <row r="51" spans="1:9" x14ac:dyDescent="0.25">
      <c r="A51" s="106"/>
      <c r="B51" s="1"/>
      <c r="C51" s="171"/>
      <c r="D51" s="171"/>
      <c r="E51" s="171"/>
      <c r="F51" s="171"/>
      <c r="G51" s="171"/>
      <c r="H51" s="110"/>
    </row>
    <row r="52" spans="1:9" x14ac:dyDescent="0.25">
      <c r="A52" s="106">
        <v>7315</v>
      </c>
      <c r="B52" s="55" t="s">
        <v>131</v>
      </c>
      <c r="C52" s="168">
        <v>0</v>
      </c>
      <c r="D52" s="168">
        <v>0</v>
      </c>
      <c r="E52" s="168">
        <v>0</v>
      </c>
      <c r="F52" s="168">
        <v>0</v>
      </c>
      <c r="G52" s="168">
        <v>0</v>
      </c>
      <c r="H52" s="109">
        <f t="shared" ref="H52:H63" si="3">SUM(C52:G52)</f>
        <v>0</v>
      </c>
    </row>
    <row r="53" spans="1:9" x14ac:dyDescent="0.25">
      <c r="A53" s="106">
        <v>7646</v>
      </c>
      <c r="B53" s="55" t="s">
        <v>191</v>
      </c>
      <c r="C53" s="168">
        <v>0</v>
      </c>
      <c r="D53" s="168">
        <v>0</v>
      </c>
      <c r="E53" s="168">
        <v>0</v>
      </c>
      <c r="F53" s="168">
        <v>0</v>
      </c>
      <c r="G53" s="168">
        <v>0</v>
      </c>
      <c r="H53" s="109">
        <f>SUM(C53:G53)</f>
        <v>0</v>
      </c>
    </row>
    <row r="54" spans="1:9" x14ac:dyDescent="0.25">
      <c r="A54" s="106">
        <v>7229</v>
      </c>
      <c r="B54" s="55" t="s">
        <v>193</v>
      </c>
      <c r="C54" s="210">
        <f>SUM(Subawards!E37)</f>
        <v>0</v>
      </c>
      <c r="D54" s="210">
        <f>SUM(Subawards!F37)</f>
        <v>0</v>
      </c>
      <c r="E54" s="210">
        <f>SUM(Subawards!G37)</f>
        <v>0</v>
      </c>
      <c r="F54" s="210">
        <f>SUM(Subawards!H37)</f>
        <v>0</v>
      </c>
      <c r="G54" s="210">
        <f>SUM(Subawards!I37)</f>
        <v>0</v>
      </c>
      <c r="H54" s="109">
        <f t="shared" si="3"/>
        <v>0</v>
      </c>
    </row>
    <row r="55" spans="1:9" x14ac:dyDescent="0.25">
      <c r="A55" s="106">
        <v>7250</v>
      </c>
      <c r="B55" s="55" t="s">
        <v>133</v>
      </c>
      <c r="C55" s="168">
        <v>0</v>
      </c>
      <c r="D55" s="168">
        <v>0</v>
      </c>
      <c r="E55" s="168">
        <v>0</v>
      </c>
      <c r="F55" s="168">
        <v>0</v>
      </c>
      <c r="G55" s="168">
        <v>0</v>
      </c>
      <c r="H55" s="109">
        <f>SUM(C55:G55)</f>
        <v>0</v>
      </c>
    </row>
    <row r="56" spans="1:9" x14ac:dyDescent="0.25">
      <c r="A56" s="106">
        <v>7251</v>
      </c>
      <c r="B56" s="55" t="s">
        <v>134</v>
      </c>
      <c r="C56" s="168">
        <v>0</v>
      </c>
      <c r="D56" s="168">
        <v>0</v>
      </c>
      <c r="E56" s="168">
        <v>0</v>
      </c>
      <c r="F56" s="168">
        <v>0</v>
      </c>
      <c r="G56" s="168">
        <v>0</v>
      </c>
      <c r="H56" s="109">
        <f>SUM(C56:G56)</f>
        <v>0</v>
      </c>
    </row>
    <row r="57" spans="1:9" x14ac:dyDescent="0.25">
      <c r="A57" s="106">
        <v>7252</v>
      </c>
      <c r="B57" s="55" t="s">
        <v>135</v>
      </c>
      <c r="C57" s="168">
        <v>0</v>
      </c>
      <c r="D57" s="168">
        <v>0</v>
      </c>
      <c r="E57" s="168">
        <v>0</v>
      </c>
      <c r="F57" s="168">
        <v>0</v>
      </c>
      <c r="G57" s="168">
        <v>0</v>
      </c>
      <c r="H57" s="109">
        <f>SUM(C57:G57)</f>
        <v>0</v>
      </c>
    </row>
    <row r="58" spans="1:9" x14ac:dyDescent="0.25">
      <c r="A58" s="106">
        <v>7253</v>
      </c>
      <c r="B58" s="55" t="s">
        <v>136</v>
      </c>
      <c r="C58" s="168">
        <v>0</v>
      </c>
      <c r="D58" s="168">
        <v>0</v>
      </c>
      <c r="E58" s="168">
        <v>0</v>
      </c>
      <c r="F58" s="168">
        <v>0</v>
      </c>
      <c r="G58" s="168">
        <v>0</v>
      </c>
      <c r="H58" s="109">
        <f>SUM(C58:G58)</f>
        <v>0</v>
      </c>
    </row>
    <row r="59" spans="1:9" x14ac:dyDescent="0.25">
      <c r="A59" s="106">
        <v>7575</v>
      </c>
      <c r="B59" s="55" t="s">
        <v>123</v>
      </c>
      <c r="C59" s="168">
        <v>0</v>
      </c>
      <c r="D59" s="168">
        <v>0</v>
      </c>
      <c r="E59" s="168">
        <v>0</v>
      </c>
      <c r="F59" s="168">
        <v>0</v>
      </c>
      <c r="G59" s="168">
        <v>0</v>
      </c>
      <c r="H59" s="109">
        <f t="shared" si="3"/>
        <v>0</v>
      </c>
      <c r="I59" s="41"/>
    </row>
    <row r="60" spans="1:9" x14ac:dyDescent="0.25">
      <c r="A60" s="106">
        <v>7500</v>
      </c>
      <c r="B60" s="55" t="s">
        <v>117</v>
      </c>
      <c r="C60" s="168">
        <v>0</v>
      </c>
      <c r="D60" s="168">
        <v>0</v>
      </c>
      <c r="E60" s="168">
        <v>0</v>
      </c>
      <c r="F60" s="168">
        <v>0</v>
      </c>
      <c r="G60" s="168">
        <v>0</v>
      </c>
      <c r="H60" s="109">
        <f t="shared" si="3"/>
        <v>0</v>
      </c>
    </row>
    <row r="61" spans="1:9" x14ac:dyDescent="0.25">
      <c r="A61" s="106">
        <v>7645</v>
      </c>
      <c r="B61" t="s">
        <v>175</v>
      </c>
      <c r="C61" s="168">
        <v>0</v>
      </c>
      <c r="D61" s="168">
        <v>0</v>
      </c>
      <c r="E61" s="168">
        <v>0</v>
      </c>
      <c r="F61" s="168">
        <v>0</v>
      </c>
      <c r="G61" s="168">
        <v>0</v>
      </c>
      <c r="H61" s="109">
        <f t="shared" si="3"/>
        <v>0</v>
      </c>
    </row>
    <row r="62" spans="1:9" ht="13.8" thickBot="1" x14ac:dyDescent="0.3">
      <c r="A62" s="227"/>
      <c r="B62" s="1" t="s">
        <v>31</v>
      </c>
      <c r="C62" s="203">
        <f>SUM(C52:C61)</f>
        <v>0</v>
      </c>
      <c r="D62" s="203">
        <f>SUM(D52:D61)</f>
        <v>0</v>
      </c>
      <c r="E62" s="203">
        <f>SUM(E52:E61)</f>
        <v>0</v>
      </c>
      <c r="F62" s="203">
        <f>SUM(F52:F61)</f>
        <v>0</v>
      </c>
      <c r="G62" s="203">
        <f>SUM(G52:G61)</f>
        <v>0</v>
      </c>
      <c r="H62" s="110">
        <f t="shared" si="3"/>
        <v>0</v>
      </c>
      <c r="I62" s="41"/>
    </row>
    <row r="63" spans="1:9" ht="13.8" thickTop="1" x14ac:dyDescent="0.25">
      <c r="A63" s="102"/>
      <c r="B63" s="190" t="s">
        <v>11</v>
      </c>
      <c r="C63" s="206">
        <f>SUM(C50+C62)</f>
        <v>0</v>
      </c>
      <c r="D63" s="206">
        <f>SUM(D50+D62)</f>
        <v>0</v>
      </c>
      <c r="E63" s="206">
        <f>SUM(E50+E62)</f>
        <v>0</v>
      </c>
      <c r="F63" s="206">
        <f>SUM(F50+F62)</f>
        <v>0</v>
      </c>
      <c r="G63" s="206">
        <f>SUM(G50+G62)</f>
        <v>0</v>
      </c>
      <c r="H63" s="207">
        <f t="shared" si="3"/>
        <v>0</v>
      </c>
    </row>
    <row r="64" spans="1:9" x14ac:dyDescent="0.25">
      <c r="A64" s="102"/>
      <c r="B64" s="9"/>
      <c r="C64" s="40"/>
      <c r="D64" s="40"/>
      <c r="E64" s="40"/>
      <c r="F64" s="40"/>
      <c r="G64" s="40"/>
      <c r="H64" s="186"/>
    </row>
    <row r="65" spans="1:8" x14ac:dyDescent="0.25">
      <c r="A65" s="102">
        <v>7860</v>
      </c>
      <c r="B65" s="10" t="s">
        <v>42</v>
      </c>
      <c r="C65" s="167">
        <f>IF(C6=1,C17*C5,IF(C6=2,C63*C5,IF(C6=3,C5*C50,IF(C6=4,C7*C5))))</f>
        <v>0</v>
      </c>
      <c r="D65" s="167">
        <f t="shared" ref="D65:G65" si="4">IF(D6=1,D17*D5,IF(D6=2,D63*D5,IF(D6=3,D5*D50,IF(D6=4,D7*D5))))</f>
        <v>0</v>
      </c>
      <c r="E65" s="167">
        <f t="shared" si="4"/>
        <v>0</v>
      </c>
      <c r="F65" s="167">
        <f t="shared" si="4"/>
        <v>0</v>
      </c>
      <c r="G65" s="167">
        <f t="shared" si="4"/>
        <v>0</v>
      </c>
      <c r="H65" s="187">
        <f>SUM(C65:G65)</f>
        <v>0</v>
      </c>
    </row>
    <row r="66" spans="1:8" ht="13.8" thickBot="1" x14ac:dyDescent="0.3">
      <c r="A66" s="102"/>
      <c r="B66" s="10"/>
      <c r="C66" s="174"/>
      <c r="D66" s="174"/>
      <c r="E66" s="174"/>
      <c r="F66" s="174"/>
      <c r="G66" s="174"/>
      <c r="H66" s="188"/>
    </row>
    <row r="67" spans="1:8" ht="14.4" thickTop="1" thickBot="1" x14ac:dyDescent="0.3">
      <c r="A67" s="191"/>
      <c r="B67" s="192" t="s">
        <v>12</v>
      </c>
      <c r="C67" s="189">
        <f>C63+C65</f>
        <v>0</v>
      </c>
      <c r="D67" s="189">
        <f>D63+D65</f>
        <v>0</v>
      </c>
      <c r="E67" s="189">
        <f>E63+E65</f>
        <v>0</v>
      </c>
      <c r="F67" s="189">
        <f>F63+F65</f>
        <v>0</v>
      </c>
      <c r="G67" s="189">
        <f>G63+G65</f>
        <v>0</v>
      </c>
      <c r="H67" s="208">
        <f>SUM(C67:G67)</f>
        <v>0</v>
      </c>
    </row>
    <row r="68" spans="1:8" ht="13.8" thickTop="1" x14ac:dyDescent="0.25">
      <c r="A68" s="63"/>
      <c r="B68" s="46"/>
      <c r="C68" s="64"/>
      <c r="D68" s="64"/>
      <c r="E68" s="64"/>
      <c r="F68" s="64"/>
      <c r="G68" s="64"/>
      <c r="H68" s="64"/>
    </row>
    <row r="69" spans="1:8" x14ac:dyDescent="0.25">
      <c r="A69" s="41"/>
      <c r="B69" s="10"/>
      <c r="C69" s="193"/>
      <c r="D69" s="193"/>
      <c r="E69" s="193"/>
      <c r="F69" s="193"/>
      <c r="G69" s="193"/>
      <c r="H69" s="193"/>
    </row>
    <row r="70" spans="1:8" ht="409.5" customHeight="1" x14ac:dyDescent="0.25">
      <c r="A70" s="63"/>
      <c r="B70" s="46"/>
      <c r="C70" s="194"/>
      <c r="D70" s="193"/>
      <c r="E70" s="193"/>
      <c r="F70" s="194"/>
      <c r="G70" s="193"/>
      <c r="H70" s="193"/>
    </row>
    <row r="74" spans="1:8" x14ac:dyDescent="0.25">
      <c r="C74" s="57"/>
      <c r="D74" s="57"/>
      <c r="E74" s="57"/>
      <c r="F74" s="57"/>
      <c r="G74" s="57"/>
    </row>
    <row r="75" spans="1:8" x14ac:dyDescent="0.25">
      <c r="C75" s="58"/>
      <c r="D75" s="58"/>
      <c r="E75" s="58"/>
      <c r="F75" s="58"/>
      <c r="G75" s="58"/>
    </row>
    <row r="77" spans="1:8" x14ac:dyDescent="0.25">
      <c r="B77" s="4"/>
      <c r="C77" s="4"/>
      <c r="D77" s="1"/>
      <c r="E77" s="1"/>
      <c r="F77" s="1"/>
      <c r="G77" s="1"/>
      <c r="H77" s="1"/>
    </row>
    <row r="78" spans="1:8" x14ac:dyDescent="0.25">
      <c r="B78" s="1"/>
      <c r="C78" s="1"/>
      <c r="D78" s="2"/>
      <c r="E78" s="2"/>
      <c r="F78" s="2"/>
      <c r="G78" s="2"/>
      <c r="H78" s="2"/>
    </row>
    <row r="79" spans="1:8" x14ac:dyDescent="0.25">
      <c r="B79" s="1"/>
      <c r="C79" s="1"/>
      <c r="D79" s="2"/>
      <c r="E79" s="2"/>
      <c r="F79" s="2"/>
      <c r="G79" s="2"/>
      <c r="H79" s="2"/>
    </row>
    <row r="80" spans="1:8" x14ac:dyDescent="0.25">
      <c r="B80" s="59"/>
      <c r="C80" s="12"/>
      <c r="D80" s="60"/>
      <c r="E80" s="60"/>
      <c r="F80" s="60"/>
      <c r="G80" s="60"/>
      <c r="H80" s="60"/>
    </row>
    <row r="81" spans="2:8" x14ac:dyDescent="0.25">
      <c r="C81" s="12"/>
      <c r="D81" s="61"/>
      <c r="E81" s="61"/>
      <c r="F81" s="61"/>
      <c r="G81" s="61"/>
      <c r="H81" s="61"/>
    </row>
    <row r="82" spans="2:8" x14ac:dyDescent="0.25">
      <c r="C82" s="12"/>
      <c r="D82" s="61"/>
      <c r="E82" s="61"/>
      <c r="F82" s="61"/>
      <c r="G82" s="61"/>
      <c r="H82" s="61"/>
    </row>
    <row r="83" spans="2:8" x14ac:dyDescent="0.25">
      <c r="B83" s="59"/>
      <c r="C83" s="12"/>
      <c r="D83" s="61"/>
      <c r="E83" s="61"/>
      <c r="F83" s="61"/>
      <c r="G83" s="61"/>
      <c r="H83" s="61"/>
    </row>
    <row r="84" spans="2:8" x14ac:dyDescent="0.25">
      <c r="C84" s="12"/>
    </row>
  </sheetData>
  <sheetProtection algorithmName="SHA-512" hashValue="xi1mG8upx99WMB2Lc42wricJ/hIiAuejpF403StkcQjqRi3wJl6Ef1iFbLjhO12lJ/YoMzWea884yhWeSAHAXQ==" saltValue="c3s9SECcP+NFWDOItRT7iQ==" spinCount="100000" sheet="1" insertRows="0" selectLockedCells="1"/>
  <mergeCells count="4">
    <mergeCell ref="C1:H1"/>
    <mergeCell ref="A1:B1"/>
    <mergeCell ref="B3:B4"/>
    <mergeCell ref="I28:J28"/>
  </mergeCells>
  <phoneticPr fontId="2" type="noConversion"/>
  <conditionalFormatting sqref="C6">
    <cfRule type="expression" dxfId="0" priority="1" stopIfTrue="1">
      <formula>IF+$C$6=3</formula>
    </cfRule>
  </conditionalFormatting>
  <dataValidations xWindow="1022" yWindow="744" count="2">
    <dataValidation type="custom" allowBlank="1" showInputMessage="1" sqref="C7:C8" xr:uid="{00000000-0002-0000-0200-000000000000}">
      <formula1>"IF(data=[3],TRUE,FALSE)"</formula1>
    </dataValidation>
    <dataValidation type="whole" allowBlank="1" showInputMessage="1" showErrorMessage="1" error="Base Codes can only be from 1-4." prompt="Enter Base Code" sqref="C6:G6" xr:uid="{00000000-0002-0000-0200-000001000000}">
      <formula1>1</formula1>
      <formula2>4</formula2>
    </dataValidation>
  </dataValidations>
  <hyperlinks>
    <hyperlink ref="B35" location="Subcontract_Expenses" display="Contracted Services" xr:uid="{00000000-0004-0000-0200-000000000000}"/>
    <hyperlink ref="B10" location="Salaries_and_Wages" tooltip="Link to Personnel Page" display="Salaries and Wages" xr:uid="{00000000-0004-0000-0200-000001000000}"/>
    <hyperlink ref="B5" location="Indirect!A1" display="If Enter F&amp;A Rate (Current rates)" xr:uid="{00000000-0004-0000-0200-000002000000}"/>
    <hyperlink ref="B6" location="Facilities___Administrative_Costs__Indirects_Overhead__Calculation" tooltip="Link to F&amp;A Base Rates" display="Enter Facilities and Administration (Indirect) Base Code:" xr:uid="{00000000-0004-0000-0200-000003000000}"/>
  </hyperlinks>
  <pageMargins left="0.25" right="0.26" top="0.5" bottom="0.5" header="0.5" footer="0.5"/>
  <pageSetup scale="70" orientation="portrait"/>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J220"/>
  <sheetViews>
    <sheetView zoomScaleNormal="100" workbookViewId="0">
      <pane ySplit="3" topLeftCell="A4" activePane="bottomLeft" state="frozen"/>
      <selection activeCell="H39" sqref="H39"/>
      <selection pane="bottomLeft" activeCell="D59" sqref="D59"/>
    </sheetView>
  </sheetViews>
  <sheetFormatPr defaultColWidth="11.44140625" defaultRowHeight="13.2" x14ac:dyDescent="0.25"/>
  <cols>
    <col min="1" max="1" width="41.44140625" style="3" customWidth="1"/>
    <col min="2" max="2" width="11.109375" style="8" customWidth="1"/>
    <col min="3" max="3" width="11.44140625" style="8" customWidth="1"/>
    <col min="4" max="4" width="9.6640625" style="8" customWidth="1"/>
    <col min="5" max="6" width="9.88671875" style="8" customWidth="1"/>
    <col min="7" max="7" width="0.33203125" style="8" customWidth="1"/>
    <col min="8" max="8" width="7.44140625" style="8" customWidth="1"/>
    <col min="9" max="10" width="7.6640625" style="8" customWidth="1"/>
    <col min="11" max="12" width="7.44140625" style="8" customWidth="1"/>
    <col min="13" max="13" width="0.44140625" style="8" customWidth="1"/>
    <col min="14" max="14" width="12.33203125" style="3" bestFit="1" customWidth="1"/>
    <col min="15" max="17" width="11.44140625" style="3" customWidth="1"/>
    <col min="18" max="18" width="12.109375" style="3" customWidth="1"/>
    <col min="19" max="19" width="12.88671875" style="3" customWidth="1"/>
    <col min="20" max="36" width="11.44140625" style="46" customWidth="1"/>
    <col min="37" max="16384" width="11.44140625" style="3"/>
  </cols>
  <sheetData>
    <row r="1" spans="1:36" ht="13.8" x14ac:dyDescent="0.25">
      <c r="A1" s="228" t="s">
        <v>129</v>
      </c>
      <c r="B1" s="270">
        <v>3.5000000000000003E-2</v>
      </c>
      <c r="C1" s="229"/>
      <c r="D1" s="229"/>
      <c r="E1" s="229"/>
      <c r="F1" s="229"/>
      <c r="G1" s="229"/>
      <c r="H1" s="230"/>
      <c r="I1" s="230"/>
      <c r="J1" s="230"/>
      <c r="K1" s="230"/>
      <c r="L1" s="230"/>
      <c r="M1" s="230"/>
      <c r="N1" s="46"/>
      <c r="O1" s="46"/>
      <c r="P1" s="46"/>
      <c r="Q1" s="46"/>
      <c r="R1" s="46"/>
      <c r="S1" s="46"/>
    </row>
    <row r="2" spans="1:36" ht="13.8" thickBot="1" x14ac:dyDescent="0.3">
      <c r="A2" s="46"/>
      <c r="B2" s="318"/>
      <c r="C2" s="318"/>
      <c r="D2" s="318"/>
      <c r="E2" s="318"/>
      <c r="F2" s="318"/>
      <c r="H2" s="319"/>
      <c r="I2" s="319"/>
      <c r="J2" s="319"/>
      <c r="K2" s="319"/>
      <c r="L2" s="319"/>
      <c r="N2" s="318"/>
      <c r="O2" s="318"/>
      <c r="P2" s="318"/>
      <c r="Q2" s="318"/>
      <c r="R2" s="318"/>
      <c r="S2" s="322"/>
    </row>
    <row r="3" spans="1:36" ht="14.4" thickTop="1" thickBot="1" x14ac:dyDescent="0.3">
      <c r="A3" s="103" t="s">
        <v>20</v>
      </c>
      <c r="B3" s="231" t="s">
        <v>3</v>
      </c>
      <c r="C3" s="232" t="s">
        <v>4</v>
      </c>
      <c r="D3" s="232" t="s">
        <v>5</v>
      </c>
      <c r="E3" s="232" t="s">
        <v>6</v>
      </c>
      <c r="F3" s="233" t="s">
        <v>7</v>
      </c>
      <c r="G3" s="6"/>
      <c r="H3" s="231" t="s">
        <v>3</v>
      </c>
      <c r="I3" s="232" t="s">
        <v>4</v>
      </c>
      <c r="J3" s="232" t="s">
        <v>5</v>
      </c>
      <c r="K3" s="232" t="s">
        <v>6</v>
      </c>
      <c r="L3" s="233" t="s">
        <v>7</v>
      </c>
      <c r="M3" s="6"/>
      <c r="N3" s="231" t="s">
        <v>3</v>
      </c>
      <c r="O3" s="232" t="s">
        <v>4</v>
      </c>
      <c r="P3" s="232" t="s">
        <v>5</v>
      </c>
      <c r="Q3" s="232" t="s">
        <v>6</v>
      </c>
      <c r="R3" s="233" t="s">
        <v>7</v>
      </c>
      <c r="S3" s="234" t="s">
        <v>8</v>
      </c>
      <c r="T3" s="320"/>
      <c r="U3" s="321"/>
      <c r="V3" s="321"/>
    </row>
    <row r="4" spans="1:36" ht="13.8" thickTop="1" x14ac:dyDescent="0.25">
      <c r="A4" s="235" t="s">
        <v>184</v>
      </c>
      <c r="B4" s="314" t="s">
        <v>181</v>
      </c>
      <c r="C4" s="315"/>
      <c r="D4" s="315"/>
      <c r="E4" s="315"/>
      <c r="F4" s="316"/>
      <c r="G4" s="6"/>
      <c r="H4" s="323" t="s">
        <v>106</v>
      </c>
      <c r="I4" s="324"/>
      <c r="J4" s="324"/>
      <c r="K4" s="324"/>
      <c r="L4" s="325"/>
      <c r="M4" s="6"/>
      <c r="N4" s="326" t="s">
        <v>16</v>
      </c>
      <c r="O4" s="327"/>
      <c r="P4" s="327"/>
      <c r="Q4" s="327"/>
      <c r="R4" s="327"/>
      <c r="S4" s="328"/>
    </row>
    <row r="5" spans="1:36" x14ac:dyDescent="0.25">
      <c r="A5" s="147" t="s">
        <v>14</v>
      </c>
      <c r="B5" s="111">
        <v>0</v>
      </c>
      <c r="C5" s="112">
        <f>B5+(B5*B1)</f>
        <v>0</v>
      </c>
      <c r="D5" s="112">
        <f>C5+(C5*B1)</f>
        <v>0</v>
      </c>
      <c r="E5" s="112">
        <f>D5+(D5*B1)</f>
        <v>0</v>
      </c>
      <c r="F5" s="113">
        <f>E5+(E5*B1)</f>
        <v>0</v>
      </c>
      <c r="G5" s="112"/>
      <c r="H5" s="114">
        <v>0</v>
      </c>
      <c r="I5" s="115">
        <v>0</v>
      </c>
      <c r="J5" s="115">
        <v>0</v>
      </c>
      <c r="K5" s="115">
        <v>0</v>
      </c>
      <c r="L5" s="204">
        <v>0</v>
      </c>
      <c r="M5" s="7"/>
      <c r="N5" s="240">
        <f t="shared" ref="N5:R12" si="0">B5*H5/12</f>
        <v>0</v>
      </c>
      <c r="O5" s="174">
        <f t="shared" si="0"/>
        <v>0</v>
      </c>
      <c r="P5" s="174">
        <f t="shared" si="0"/>
        <v>0</v>
      </c>
      <c r="Q5" s="174">
        <f t="shared" si="0"/>
        <v>0</v>
      </c>
      <c r="R5" s="174">
        <f t="shared" si="0"/>
        <v>0</v>
      </c>
      <c r="S5" s="38">
        <f>SUM(N5:R5)</f>
        <v>0</v>
      </c>
    </row>
    <row r="6" spans="1:36" x14ac:dyDescent="0.25">
      <c r="A6" s="147" t="s">
        <v>14</v>
      </c>
      <c r="B6" s="111">
        <v>0</v>
      </c>
      <c r="C6" s="112">
        <f>B6+(B6*B1)</f>
        <v>0</v>
      </c>
      <c r="D6" s="112">
        <f>C6+(C6*B1)</f>
        <v>0</v>
      </c>
      <c r="E6" s="112">
        <f>D6+(D6*B1)</f>
        <v>0</v>
      </c>
      <c r="F6" s="113">
        <f>E6+(E6*B1)</f>
        <v>0</v>
      </c>
      <c r="G6" s="112"/>
      <c r="H6" s="114">
        <v>0</v>
      </c>
      <c r="I6" s="115">
        <v>0</v>
      </c>
      <c r="J6" s="115">
        <v>0</v>
      </c>
      <c r="K6" s="115">
        <v>0</v>
      </c>
      <c r="L6" s="204">
        <v>0</v>
      </c>
      <c r="M6" s="7"/>
      <c r="N6" s="240">
        <f t="shared" ref="N6:N11" si="1">B6*H6/12</f>
        <v>0</v>
      </c>
      <c r="O6" s="174">
        <f t="shared" ref="O6:O11" si="2">C6*I6/12</f>
        <v>0</v>
      </c>
      <c r="P6" s="174">
        <f t="shared" ref="P6:P11" si="3">D6*J6/12</f>
        <v>0</v>
      </c>
      <c r="Q6" s="174">
        <f t="shared" ref="Q6:Q11" si="4">E6*K6/12</f>
        <v>0</v>
      </c>
      <c r="R6" s="174">
        <f t="shared" ref="R6:R11" si="5">F6*L6/12</f>
        <v>0</v>
      </c>
      <c r="S6" s="38">
        <f t="shared" ref="S6:S11" si="6">SUM(N6:R6)</f>
        <v>0</v>
      </c>
    </row>
    <row r="7" spans="1:36" x14ac:dyDescent="0.25">
      <c r="A7" s="147" t="s">
        <v>14</v>
      </c>
      <c r="B7" s="111">
        <v>0</v>
      </c>
      <c r="C7" s="112">
        <f>B7+(B7*B1)</f>
        <v>0</v>
      </c>
      <c r="D7" s="112">
        <f>C7+(C7*B1)</f>
        <v>0</v>
      </c>
      <c r="E7" s="112">
        <f>D7+(D7*B1)</f>
        <v>0</v>
      </c>
      <c r="F7" s="113">
        <f>E7+(E7*B1)</f>
        <v>0</v>
      </c>
      <c r="G7" s="112"/>
      <c r="H7" s="114">
        <v>0</v>
      </c>
      <c r="I7" s="115">
        <v>0</v>
      </c>
      <c r="J7" s="115">
        <v>0</v>
      </c>
      <c r="K7" s="115">
        <v>0</v>
      </c>
      <c r="L7" s="204">
        <v>0</v>
      </c>
      <c r="M7" s="7"/>
      <c r="N7" s="240">
        <f t="shared" si="1"/>
        <v>0</v>
      </c>
      <c r="O7" s="174">
        <f t="shared" si="2"/>
        <v>0</v>
      </c>
      <c r="P7" s="174">
        <f t="shared" si="3"/>
        <v>0</v>
      </c>
      <c r="Q7" s="174">
        <f t="shared" si="4"/>
        <v>0</v>
      </c>
      <c r="R7" s="174">
        <f t="shared" si="5"/>
        <v>0</v>
      </c>
      <c r="S7" s="38">
        <f t="shared" si="6"/>
        <v>0</v>
      </c>
    </row>
    <row r="8" spans="1:36" x14ac:dyDescent="0.25">
      <c r="A8" s="147" t="s">
        <v>14</v>
      </c>
      <c r="B8" s="111">
        <v>0</v>
      </c>
      <c r="C8" s="112">
        <f>B8+(B8*B1)</f>
        <v>0</v>
      </c>
      <c r="D8" s="112">
        <f>C8+(C8*B1)</f>
        <v>0</v>
      </c>
      <c r="E8" s="112">
        <f>D8+(D8*B1)</f>
        <v>0</v>
      </c>
      <c r="F8" s="113">
        <f>E8+(E8*B1)</f>
        <v>0</v>
      </c>
      <c r="G8" s="112"/>
      <c r="H8" s="114">
        <v>0</v>
      </c>
      <c r="I8" s="115">
        <v>0</v>
      </c>
      <c r="J8" s="115">
        <v>0</v>
      </c>
      <c r="K8" s="115">
        <v>0</v>
      </c>
      <c r="L8" s="204">
        <v>0</v>
      </c>
      <c r="M8" s="7"/>
      <c r="N8" s="240">
        <f t="shared" si="1"/>
        <v>0</v>
      </c>
      <c r="O8" s="174">
        <f t="shared" si="2"/>
        <v>0</v>
      </c>
      <c r="P8" s="174">
        <f t="shared" si="3"/>
        <v>0</v>
      </c>
      <c r="Q8" s="174">
        <f t="shared" si="4"/>
        <v>0</v>
      </c>
      <c r="R8" s="174">
        <f t="shared" si="5"/>
        <v>0</v>
      </c>
      <c r="S8" s="38">
        <f t="shared" si="6"/>
        <v>0</v>
      </c>
    </row>
    <row r="9" spans="1:36" x14ac:dyDescent="0.25">
      <c r="A9" s="147" t="s">
        <v>14</v>
      </c>
      <c r="B9" s="111">
        <v>0</v>
      </c>
      <c r="C9" s="112">
        <f>B9+(B9*B1)</f>
        <v>0</v>
      </c>
      <c r="D9" s="112">
        <f>C9+(C9*B1)</f>
        <v>0</v>
      </c>
      <c r="E9" s="112">
        <f>D9+(D9*B1)</f>
        <v>0</v>
      </c>
      <c r="F9" s="113">
        <f>E9+(E9*B1)</f>
        <v>0</v>
      </c>
      <c r="G9" s="112"/>
      <c r="H9" s="114">
        <v>0</v>
      </c>
      <c r="I9" s="115">
        <v>0</v>
      </c>
      <c r="J9" s="115">
        <v>0</v>
      </c>
      <c r="K9" s="115">
        <v>0</v>
      </c>
      <c r="L9" s="204">
        <v>0</v>
      </c>
      <c r="M9" s="7"/>
      <c r="N9" s="240">
        <f t="shared" si="1"/>
        <v>0</v>
      </c>
      <c r="O9" s="174">
        <f t="shared" si="2"/>
        <v>0</v>
      </c>
      <c r="P9" s="174">
        <f t="shared" si="3"/>
        <v>0</v>
      </c>
      <c r="Q9" s="174">
        <f t="shared" si="4"/>
        <v>0</v>
      </c>
      <c r="R9" s="174">
        <f t="shared" si="5"/>
        <v>0</v>
      </c>
      <c r="S9" s="38">
        <f t="shared" si="6"/>
        <v>0</v>
      </c>
    </row>
    <row r="10" spans="1:36" x14ac:dyDescent="0.25">
      <c r="A10" s="147" t="s">
        <v>14</v>
      </c>
      <c r="B10" s="111">
        <v>0</v>
      </c>
      <c r="C10" s="112">
        <f>B10+(B10*B1)</f>
        <v>0</v>
      </c>
      <c r="D10" s="112">
        <f>C10+(C10*B1)</f>
        <v>0</v>
      </c>
      <c r="E10" s="112">
        <f>D10+(D10*B1)</f>
        <v>0</v>
      </c>
      <c r="F10" s="113">
        <f>E10+(E10*B1)</f>
        <v>0</v>
      </c>
      <c r="G10" s="112"/>
      <c r="H10" s="114">
        <v>0</v>
      </c>
      <c r="I10" s="115">
        <v>0</v>
      </c>
      <c r="J10" s="115">
        <v>0</v>
      </c>
      <c r="K10" s="115">
        <v>0</v>
      </c>
      <c r="L10" s="204">
        <v>0</v>
      </c>
      <c r="M10" s="7"/>
      <c r="N10" s="240">
        <f t="shared" si="1"/>
        <v>0</v>
      </c>
      <c r="O10" s="174">
        <f t="shared" si="2"/>
        <v>0</v>
      </c>
      <c r="P10" s="174">
        <f t="shared" si="3"/>
        <v>0</v>
      </c>
      <c r="Q10" s="174">
        <f t="shared" si="4"/>
        <v>0</v>
      </c>
      <c r="R10" s="174">
        <f t="shared" si="5"/>
        <v>0</v>
      </c>
      <c r="S10" s="38">
        <f t="shared" si="6"/>
        <v>0</v>
      </c>
    </row>
    <row r="11" spans="1:36" x14ac:dyDescent="0.25">
      <c r="A11" s="147" t="s">
        <v>14</v>
      </c>
      <c r="B11" s="111">
        <v>0</v>
      </c>
      <c r="C11" s="112">
        <f>B11+(B11*B1)</f>
        <v>0</v>
      </c>
      <c r="D11" s="112">
        <f>C11+(C11*B1)</f>
        <v>0</v>
      </c>
      <c r="E11" s="112">
        <f>D11+(D11*B1)</f>
        <v>0</v>
      </c>
      <c r="F11" s="113">
        <f>E11+(E11*B1)</f>
        <v>0</v>
      </c>
      <c r="G11" s="112"/>
      <c r="H11" s="114">
        <v>0</v>
      </c>
      <c r="I11" s="115">
        <v>0</v>
      </c>
      <c r="J11" s="115">
        <v>0</v>
      </c>
      <c r="K11" s="115">
        <v>0</v>
      </c>
      <c r="L11" s="204">
        <v>0</v>
      </c>
      <c r="M11" s="7"/>
      <c r="N11" s="240">
        <f t="shared" si="1"/>
        <v>0</v>
      </c>
      <c r="O11" s="174">
        <f t="shared" si="2"/>
        <v>0</v>
      </c>
      <c r="P11" s="174">
        <f t="shared" si="3"/>
        <v>0</v>
      </c>
      <c r="Q11" s="174">
        <f t="shared" si="4"/>
        <v>0</v>
      </c>
      <c r="R11" s="174">
        <f t="shared" si="5"/>
        <v>0</v>
      </c>
      <c r="S11" s="38">
        <f t="shared" si="6"/>
        <v>0</v>
      </c>
    </row>
    <row r="12" spans="1:36" x14ac:dyDescent="0.25">
      <c r="A12" s="147" t="s">
        <v>14</v>
      </c>
      <c r="B12" s="111">
        <v>0</v>
      </c>
      <c r="C12" s="112">
        <f>B12+(B12*B1)</f>
        <v>0</v>
      </c>
      <c r="D12" s="112">
        <f>C12+(B1*C12)</f>
        <v>0</v>
      </c>
      <c r="E12" s="112">
        <f>D12+(D12*B1)</f>
        <v>0</v>
      </c>
      <c r="F12" s="113">
        <f>E12+(E12*B1)</f>
        <v>0</v>
      </c>
      <c r="G12" s="112"/>
      <c r="H12" s="114">
        <v>0</v>
      </c>
      <c r="I12" s="115">
        <v>0</v>
      </c>
      <c r="J12" s="115">
        <v>0</v>
      </c>
      <c r="K12" s="115">
        <v>0</v>
      </c>
      <c r="L12" s="204">
        <v>0</v>
      </c>
      <c r="M12" s="7"/>
      <c r="N12" s="240">
        <f t="shared" si="0"/>
        <v>0</v>
      </c>
      <c r="O12" s="174">
        <f t="shared" si="0"/>
        <v>0</v>
      </c>
      <c r="P12" s="174">
        <f t="shared" si="0"/>
        <v>0</v>
      </c>
      <c r="Q12" s="174">
        <f t="shared" si="0"/>
        <v>0</v>
      </c>
      <c r="R12" s="174">
        <f t="shared" si="0"/>
        <v>0</v>
      </c>
      <c r="S12" s="38">
        <f>SUM(N12:R12)</f>
        <v>0</v>
      </c>
    </row>
    <row r="13" spans="1:36" x14ac:dyDescent="0.25">
      <c r="A13" s="147" t="s">
        <v>14</v>
      </c>
      <c r="B13" s="111">
        <v>0</v>
      </c>
      <c r="C13" s="112">
        <f>B13+(B13*B1)</f>
        <v>0</v>
      </c>
      <c r="D13" s="112">
        <f>C13+(C13*B1)</f>
        <v>0</v>
      </c>
      <c r="E13" s="112">
        <f>D13+(D13*B1)</f>
        <v>0</v>
      </c>
      <c r="F13" s="113">
        <f>E13+(E13*B1)</f>
        <v>0</v>
      </c>
      <c r="G13" s="112"/>
      <c r="H13" s="114">
        <v>0</v>
      </c>
      <c r="I13" s="115">
        <v>0</v>
      </c>
      <c r="J13" s="115">
        <v>0</v>
      </c>
      <c r="K13" s="115">
        <v>0</v>
      </c>
      <c r="L13" s="204">
        <v>0</v>
      </c>
      <c r="M13" s="7"/>
      <c r="N13" s="240">
        <f t="shared" ref="N13:R15" si="7">B13*H13/12</f>
        <v>0</v>
      </c>
      <c r="O13" s="174">
        <f t="shared" si="7"/>
        <v>0</v>
      </c>
      <c r="P13" s="174">
        <f t="shared" si="7"/>
        <v>0</v>
      </c>
      <c r="Q13" s="174">
        <f t="shared" si="7"/>
        <v>0</v>
      </c>
      <c r="R13" s="174">
        <f t="shared" si="7"/>
        <v>0</v>
      </c>
      <c r="S13" s="38">
        <f>SUM(N13:R13)</f>
        <v>0</v>
      </c>
    </row>
    <row r="14" spans="1:36" x14ac:dyDescent="0.25">
      <c r="A14" s="147" t="s">
        <v>14</v>
      </c>
      <c r="B14" s="111">
        <v>0</v>
      </c>
      <c r="C14" s="112">
        <f>B14+(B14*B1)</f>
        <v>0</v>
      </c>
      <c r="D14" s="112">
        <f>C14+(C14*B1)</f>
        <v>0</v>
      </c>
      <c r="E14" s="112">
        <f>D14+(D14*B1)</f>
        <v>0</v>
      </c>
      <c r="F14" s="113">
        <f>E14+(E14*B1)</f>
        <v>0</v>
      </c>
      <c r="G14" s="112"/>
      <c r="H14" s="114">
        <v>0</v>
      </c>
      <c r="I14" s="115">
        <v>0</v>
      </c>
      <c r="J14" s="115">
        <v>0</v>
      </c>
      <c r="K14" s="115">
        <v>0</v>
      </c>
      <c r="L14" s="204">
        <v>0</v>
      </c>
      <c r="M14" s="7"/>
      <c r="N14" s="240">
        <f t="shared" si="7"/>
        <v>0</v>
      </c>
      <c r="O14" s="174">
        <f t="shared" si="7"/>
        <v>0</v>
      </c>
      <c r="P14" s="174">
        <f t="shared" si="7"/>
        <v>0</v>
      </c>
      <c r="Q14" s="174">
        <f t="shared" si="7"/>
        <v>0</v>
      </c>
      <c r="R14" s="174">
        <f t="shared" si="7"/>
        <v>0</v>
      </c>
      <c r="S14" s="38">
        <f>SUM(N14:R14)</f>
        <v>0</v>
      </c>
    </row>
    <row r="15" spans="1:36" ht="13.8" thickBot="1" x14ac:dyDescent="0.3">
      <c r="A15" s="147" t="s">
        <v>14</v>
      </c>
      <c r="B15" s="116">
        <v>0</v>
      </c>
      <c r="C15" s="117">
        <f>B15+(B15*B1)</f>
        <v>0</v>
      </c>
      <c r="D15" s="117">
        <f>C15+(C15*B1)</f>
        <v>0</v>
      </c>
      <c r="E15" s="117">
        <f>D15+(D15*B1)</f>
        <v>0</v>
      </c>
      <c r="F15" s="118">
        <f>E15+(E15*B1)</f>
        <v>0</v>
      </c>
      <c r="G15" s="112"/>
      <c r="H15" s="119">
        <v>0</v>
      </c>
      <c r="I15" s="120">
        <v>0</v>
      </c>
      <c r="J15" s="120">
        <v>0</v>
      </c>
      <c r="K15" s="120">
        <v>0</v>
      </c>
      <c r="L15" s="205">
        <v>0</v>
      </c>
      <c r="M15" s="7"/>
      <c r="N15" s="240">
        <f t="shared" si="7"/>
        <v>0</v>
      </c>
      <c r="O15" s="174">
        <f t="shared" si="7"/>
        <v>0</v>
      </c>
      <c r="P15" s="174">
        <f t="shared" si="7"/>
        <v>0</v>
      </c>
      <c r="Q15" s="174">
        <f t="shared" si="7"/>
        <v>0</v>
      </c>
      <c r="R15" s="174">
        <f t="shared" si="7"/>
        <v>0</v>
      </c>
      <c r="S15" s="38">
        <f>SUM(N15:R15)</f>
        <v>0</v>
      </c>
    </row>
    <row r="16" spans="1:36" s="1" customFormat="1" ht="13.8" thickTop="1" x14ac:dyDescent="0.25">
      <c r="A16" s="1" t="s">
        <v>166</v>
      </c>
      <c r="B16" s="42"/>
      <c r="C16" s="42"/>
      <c r="D16" s="42"/>
      <c r="E16" s="42"/>
      <c r="F16" s="42"/>
      <c r="G16" s="43"/>
      <c r="H16" s="44"/>
      <c r="I16" s="44"/>
      <c r="J16" s="44"/>
      <c r="K16" s="44"/>
      <c r="L16" s="44"/>
      <c r="M16" s="7"/>
      <c r="N16" s="241">
        <f t="shared" ref="N16:S16" si="8">SUM(N5:N15)</f>
        <v>0</v>
      </c>
      <c r="O16" s="242">
        <f t="shared" si="8"/>
        <v>0</v>
      </c>
      <c r="P16" s="242">
        <f t="shared" si="8"/>
        <v>0</v>
      </c>
      <c r="Q16" s="242">
        <f t="shared" si="8"/>
        <v>0</v>
      </c>
      <c r="R16" s="242">
        <f t="shared" si="8"/>
        <v>0</v>
      </c>
      <c r="S16" s="39">
        <f t="shared" si="8"/>
        <v>0</v>
      </c>
      <c r="T16" s="41"/>
      <c r="U16" s="41"/>
      <c r="V16" s="41"/>
      <c r="W16" s="41"/>
      <c r="X16" s="41"/>
      <c r="Y16" s="41"/>
      <c r="Z16" s="41"/>
      <c r="AA16" s="41"/>
      <c r="AB16" s="41"/>
      <c r="AC16" s="41"/>
      <c r="AD16" s="41"/>
      <c r="AE16" s="41"/>
      <c r="AF16" s="41"/>
      <c r="AG16" s="41"/>
      <c r="AH16" s="41"/>
      <c r="AI16" s="41"/>
      <c r="AJ16" s="41"/>
    </row>
    <row r="17" spans="1:36" s="1" customFormat="1" ht="13.8" thickBot="1" x14ac:dyDescent="0.3">
      <c r="A17" s="41"/>
      <c r="B17" s="42"/>
      <c r="C17" s="42"/>
      <c r="D17" s="42"/>
      <c r="E17" s="42"/>
      <c r="F17" s="42"/>
      <c r="G17" s="43"/>
      <c r="H17" s="44"/>
      <c r="I17" s="44"/>
      <c r="J17" s="44"/>
      <c r="K17" s="44"/>
      <c r="L17" s="44"/>
      <c r="M17" s="44"/>
      <c r="N17" s="236"/>
      <c r="O17" s="236"/>
      <c r="P17" s="236"/>
      <c r="Q17" s="236"/>
      <c r="R17" s="236"/>
      <c r="S17" s="236"/>
      <c r="T17" s="41"/>
      <c r="U17" s="41"/>
      <c r="V17" s="41"/>
      <c r="W17" s="41"/>
      <c r="X17" s="41"/>
      <c r="Y17" s="41"/>
      <c r="Z17" s="41"/>
      <c r="AA17" s="41"/>
      <c r="AB17" s="41"/>
      <c r="AC17" s="41"/>
      <c r="AD17" s="41"/>
      <c r="AE17" s="41"/>
      <c r="AF17" s="41"/>
      <c r="AG17" s="41"/>
      <c r="AH17" s="41"/>
      <c r="AI17" s="41"/>
      <c r="AJ17" s="41"/>
    </row>
    <row r="18" spans="1:36" ht="13.8" thickTop="1" x14ac:dyDescent="0.25">
      <c r="A18" s="235" t="s">
        <v>156</v>
      </c>
      <c r="B18" s="314" t="s">
        <v>181</v>
      </c>
      <c r="C18" s="315"/>
      <c r="D18" s="315"/>
      <c r="E18" s="315"/>
      <c r="F18" s="316"/>
      <c r="H18" s="323" t="s">
        <v>106</v>
      </c>
      <c r="I18" s="324"/>
      <c r="J18" s="324"/>
      <c r="K18" s="324"/>
      <c r="L18" s="325"/>
      <c r="M18" s="7"/>
      <c r="N18" s="299" t="s">
        <v>16</v>
      </c>
      <c r="O18" s="300"/>
      <c r="P18" s="300"/>
      <c r="Q18" s="300"/>
      <c r="R18" s="300"/>
      <c r="S18" s="301"/>
    </row>
    <row r="19" spans="1:36" x14ac:dyDescent="0.25">
      <c r="A19" s="148" t="s">
        <v>153</v>
      </c>
      <c r="B19" s="33">
        <v>0</v>
      </c>
      <c r="C19" s="14">
        <f>B19+(B19*B1)</f>
        <v>0</v>
      </c>
      <c r="D19" s="14">
        <f>C19+(C19*B1)</f>
        <v>0</v>
      </c>
      <c r="E19" s="14">
        <f>D19+(D19*B1)</f>
        <v>0</v>
      </c>
      <c r="F19" s="34">
        <f>E19+(E19*B1)</f>
        <v>0</v>
      </c>
      <c r="G19" s="5"/>
      <c r="H19" s="93">
        <v>0</v>
      </c>
      <c r="I19" s="94">
        <v>0</v>
      </c>
      <c r="J19" s="94">
        <v>0</v>
      </c>
      <c r="K19" s="94">
        <v>0</v>
      </c>
      <c r="L19" s="95">
        <v>0</v>
      </c>
      <c r="M19" s="7"/>
      <c r="N19" s="240">
        <f t="shared" ref="N19:R33" si="9">B19/10*H19</f>
        <v>0</v>
      </c>
      <c r="O19" s="174">
        <f t="shared" si="9"/>
        <v>0</v>
      </c>
      <c r="P19" s="174">
        <f t="shared" si="9"/>
        <v>0</v>
      </c>
      <c r="Q19" s="174">
        <f t="shared" si="9"/>
        <v>0</v>
      </c>
      <c r="R19" s="174">
        <f t="shared" si="9"/>
        <v>0</v>
      </c>
      <c r="S19" s="38">
        <f t="shared" ref="S19:S37" si="10">SUM(N19:R19)</f>
        <v>0</v>
      </c>
    </row>
    <row r="20" spans="1:36" x14ac:dyDescent="0.25">
      <c r="A20" s="148" t="s">
        <v>153</v>
      </c>
      <c r="B20" s="33">
        <v>0</v>
      </c>
      <c r="C20" s="14">
        <f>B20+(B20*B1)</f>
        <v>0</v>
      </c>
      <c r="D20" s="14">
        <f>C20+(C20*B1)</f>
        <v>0</v>
      </c>
      <c r="E20" s="14">
        <f>D20+(D20*B1)</f>
        <v>0</v>
      </c>
      <c r="F20" s="34">
        <f>E20+(E20*B1)</f>
        <v>0</v>
      </c>
      <c r="G20" s="5"/>
      <c r="H20" s="93">
        <v>0</v>
      </c>
      <c r="I20" s="94">
        <v>0</v>
      </c>
      <c r="J20" s="94">
        <v>0</v>
      </c>
      <c r="K20" s="94">
        <v>0</v>
      </c>
      <c r="L20" s="95">
        <v>0</v>
      </c>
      <c r="M20" s="7"/>
      <c r="N20" s="240">
        <f t="shared" ref="N20:N29" si="11">B20/10*H20</f>
        <v>0</v>
      </c>
      <c r="O20" s="174">
        <f t="shared" ref="O20:O29" si="12">C20/10*I20</f>
        <v>0</v>
      </c>
      <c r="P20" s="174">
        <f t="shared" ref="P20:P29" si="13">D20/10*J20</f>
        <v>0</v>
      </c>
      <c r="Q20" s="174">
        <f t="shared" ref="Q20:Q29" si="14">E20/10*K20</f>
        <v>0</v>
      </c>
      <c r="R20" s="174">
        <f t="shared" ref="R20:R29" si="15">F20/10*L20</f>
        <v>0</v>
      </c>
      <c r="S20" s="38">
        <f t="shared" ref="S20:S29" si="16">SUM(N20:R20)</f>
        <v>0</v>
      </c>
    </row>
    <row r="21" spans="1:36" x14ac:dyDescent="0.25">
      <c r="A21" s="148" t="s">
        <v>153</v>
      </c>
      <c r="B21" s="33">
        <v>0</v>
      </c>
      <c r="C21" s="14">
        <f>B21+(B21*B1)</f>
        <v>0</v>
      </c>
      <c r="D21" s="14">
        <f>C21+(C21*B1)</f>
        <v>0</v>
      </c>
      <c r="E21" s="14">
        <f>D21+(D21*B1)</f>
        <v>0</v>
      </c>
      <c r="F21" s="34">
        <f>E21+(E21*B1)</f>
        <v>0</v>
      </c>
      <c r="G21" s="5"/>
      <c r="H21" s="93">
        <v>0</v>
      </c>
      <c r="I21" s="94">
        <v>0</v>
      </c>
      <c r="J21" s="94">
        <v>0</v>
      </c>
      <c r="K21" s="94">
        <v>0</v>
      </c>
      <c r="L21" s="95">
        <v>0</v>
      </c>
      <c r="M21" s="7"/>
      <c r="N21" s="240">
        <f t="shared" si="11"/>
        <v>0</v>
      </c>
      <c r="O21" s="174">
        <f t="shared" si="12"/>
        <v>0</v>
      </c>
      <c r="P21" s="174">
        <f t="shared" si="13"/>
        <v>0</v>
      </c>
      <c r="Q21" s="174">
        <f t="shared" si="14"/>
        <v>0</v>
      </c>
      <c r="R21" s="174">
        <f t="shared" si="15"/>
        <v>0</v>
      </c>
      <c r="S21" s="38">
        <f t="shared" si="16"/>
        <v>0</v>
      </c>
    </row>
    <row r="22" spans="1:36" x14ac:dyDescent="0.25">
      <c r="A22" s="148" t="s">
        <v>153</v>
      </c>
      <c r="B22" s="33">
        <v>0</v>
      </c>
      <c r="C22" s="14">
        <f>B22+(B22*B1)</f>
        <v>0</v>
      </c>
      <c r="D22" s="14">
        <f>C22+(C22*B1)</f>
        <v>0</v>
      </c>
      <c r="E22" s="14">
        <f>D22+(D22*B1)</f>
        <v>0</v>
      </c>
      <c r="F22" s="34">
        <f>E22+(E22*B1)</f>
        <v>0</v>
      </c>
      <c r="G22" s="5"/>
      <c r="H22" s="93">
        <v>0</v>
      </c>
      <c r="I22" s="94">
        <v>0</v>
      </c>
      <c r="J22" s="94">
        <v>0</v>
      </c>
      <c r="K22" s="94">
        <v>0</v>
      </c>
      <c r="L22" s="95">
        <v>0</v>
      </c>
      <c r="M22" s="7"/>
      <c r="N22" s="240">
        <f t="shared" si="11"/>
        <v>0</v>
      </c>
      <c r="O22" s="174">
        <f t="shared" si="12"/>
        <v>0</v>
      </c>
      <c r="P22" s="174">
        <f t="shared" si="13"/>
        <v>0</v>
      </c>
      <c r="Q22" s="174">
        <f t="shared" si="14"/>
        <v>0</v>
      </c>
      <c r="R22" s="174">
        <f t="shared" si="15"/>
        <v>0</v>
      </c>
      <c r="S22" s="38">
        <f t="shared" si="16"/>
        <v>0</v>
      </c>
    </row>
    <row r="23" spans="1:36" x14ac:dyDescent="0.25">
      <c r="A23" s="148" t="s">
        <v>153</v>
      </c>
      <c r="B23" s="33">
        <v>0</v>
      </c>
      <c r="C23" s="14">
        <f>B23+(B23*B1)</f>
        <v>0</v>
      </c>
      <c r="D23" s="14">
        <f>C23+(C23*B1)</f>
        <v>0</v>
      </c>
      <c r="E23" s="14">
        <f>D23+(D23*B1)</f>
        <v>0</v>
      </c>
      <c r="F23" s="34">
        <f>E23+(E23*B1)</f>
        <v>0</v>
      </c>
      <c r="G23" s="5"/>
      <c r="H23" s="93">
        <v>0</v>
      </c>
      <c r="I23" s="94">
        <v>0</v>
      </c>
      <c r="J23" s="94">
        <v>0</v>
      </c>
      <c r="K23" s="94">
        <v>0</v>
      </c>
      <c r="L23" s="95">
        <v>0</v>
      </c>
      <c r="M23" s="7"/>
      <c r="N23" s="240">
        <f t="shared" si="11"/>
        <v>0</v>
      </c>
      <c r="O23" s="174">
        <f t="shared" si="12"/>
        <v>0</v>
      </c>
      <c r="P23" s="174">
        <f t="shared" si="13"/>
        <v>0</v>
      </c>
      <c r="Q23" s="174">
        <f t="shared" si="14"/>
        <v>0</v>
      </c>
      <c r="R23" s="174">
        <f t="shared" si="15"/>
        <v>0</v>
      </c>
      <c r="S23" s="38">
        <f t="shared" si="16"/>
        <v>0</v>
      </c>
    </row>
    <row r="24" spans="1:36" x14ac:dyDescent="0.25">
      <c r="A24" s="148" t="s">
        <v>153</v>
      </c>
      <c r="B24" s="33">
        <v>0</v>
      </c>
      <c r="C24" s="14">
        <f>B24+(B24*B1)</f>
        <v>0</v>
      </c>
      <c r="D24" s="14">
        <f>C24+(C24*B1)</f>
        <v>0</v>
      </c>
      <c r="E24" s="14">
        <f>D24+(D24*B1)</f>
        <v>0</v>
      </c>
      <c r="F24" s="34">
        <f>E24+(E24*B1)</f>
        <v>0</v>
      </c>
      <c r="G24" s="5"/>
      <c r="H24" s="93">
        <v>0</v>
      </c>
      <c r="I24" s="94">
        <v>0</v>
      </c>
      <c r="J24" s="94">
        <v>0</v>
      </c>
      <c r="K24" s="94">
        <v>0</v>
      </c>
      <c r="L24" s="95">
        <v>0</v>
      </c>
      <c r="M24" s="7"/>
      <c r="N24" s="240">
        <f t="shared" si="11"/>
        <v>0</v>
      </c>
      <c r="O24" s="174">
        <f t="shared" si="12"/>
        <v>0</v>
      </c>
      <c r="P24" s="174">
        <f t="shared" si="13"/>
        <v>0</v>
      </c>
      <c r="Q24" s="174">
        <f t="shared" si="14"/>
        <v>0</v>
      </c>
      <c r="R24" s="174">
        <f t="shared" si="15"/>
        <v>0</v>
      </c>
      <c r="S24" s="38">
        <f t="shared" si="16"/>
        <v>0</v>
      </c>
    </row>
    <row r="25" spans="1:36" x14ac:dyDescent="0.25">
      <c r="A25" s="148" t="s">
        <v>153</v>
      </c>
      <c r="B25" s="33">
        <v>0</v>
      </c>
      <c r="C25" s="14">
        <f>B25+(B25*B1)</f>
        <v>0</v>
      </c>
      <c r="D25" s="14">
        <f>C25+(C25*B1)</f>
        <v>0</v>
      </c>
      <c r="E25" s="14">
        <f>D25+(D25*B1)</f>
        <v>0</v>
      </c>
      <c r="F25" s="34">
        <f>E25+(E25*B1)</f>
        <v>0</v>
      </c>
      <c r="G25" s="5"/>
      <c r="H25" s="93">
        <v>0</v>
      </c>
      <c r="I25" s="94">
        <v>0</v>
      </c>
      <c r="J25" s="94">
        <v>0</v>
      </c>
      <c r="K25" s="94">
        <v>0</v>
      </c>
      <c r="L25" s="95">
        <v>0</v>
      </c>
      <c r="M25" s="7"/>
      <c r="N25" s="240">
        <f t="shared" si="11"/>
        <v>0</v>
      </c>
      <c r="O25" s="174">
        <f t="shared" si="12"/>
        <v>0</v>
      </c>
      <c r="P25" s="174">
        <f t="shared" si="13"/>
        <v>0</v>
      </c>
      <c r="Q25" s="174">
        <f t="shared" si="14"/>
        <v>0</v>
      </c>
      <c r="R25" s="174">
        <f t="shared" si="15"/>
        <v>0</v>
      </c>
      <c r="S25" s="38">
        <f t="shared" si="16"/>
        <v>0</v>
      </c>
    </row>
    <row r="26" spans="1:36" x14ac:dyDescent="0.25">
      <c r="A26" s="148" t="s">
        <v>153</v>
      </c>
      <c r="B26" s="33">
        <v>0</v>
      </c>
      <c r="C26" s="14">
        <f>B26+(B26*B1)</f>
        <v>0</v>
      </c>
      <c r="D26" s="14">
        <f>C26+(C26*B1)</f>
        <v>0</v>
      </c>
      <c r="E26" s="14">
        <f>D26+(D26*B1)</f>
        <v>0</v>
      </c>
      <c r="F26" s="34">
        <f>E26+(E26*B1)</f>
        <v>0</v>
      </c>
      <c r="G26" s="5"/>
      <c r="H26" s="93">
        <v>0</v>
      </c>
      <c r="I26" s="94">
        <v>0</v>
      </c>
      <c r="J26" s="94">
        <v>0</v>
      </c>
      <c r="K26" s="94">
        <v>0</v>
      </c>
      <c r="L26" s="95">
        <v>0</v>
      </c>
      <c r="M26" s="7"/>
      <c r="N26" s="240">
        <f t="shared" si="11"/>
        <v>0</v>
      </c>
      <c r="O26" s="174">
        <f t="shared" si="12"/>
        <v>0</v>
      </c>
      <c r="P26" s="174">
        <f t="shared" si="13"/>
        <v>0</v>
      </c>
      <c r="Q26" s="174">
        <f t="shared" si="14"/>
        <v>0</v>
      </c>
      <c r="R26" s="174">
        <f t="shared" si="15"/>
        <v>0</v>
      </c>
      <c r="S26" s="38">
        <f t="shared" si="16"/>
        <v>0</v>
      </c>
    </row>
    <row r="27" spans="1:36" x14ac:dyDescent="0.25">
      <c r="A27" s="148" t="s">
        <v>153</v>
      </c>
      <c r="B27" s="33">
        <v>0</v>
      </c>
      <c r="C27" s="14">
        <f>B27+(B27*B1)</f>
        <v>0</v>
      </c>
      <c r="D27" s="14">
        <f>C27+(C27*B1)</f>
        <v>0</v>
      </c>
      <c r="E27" s="14">
        <f>D27+(D27*B1)</f>
        <v>0</v>
      </c>
      <c r="F27" s="34">
        <f>E27+(E27*B1)</f>
        <v>0</v>
      </c>
      <c r="G27" s="5"/>
      <c r="H27" s="93">
        <v>0</v>
      </c>
      <c r="I27" s="94">
        <v>0</v>
      </c>
      <c r="J27" s="94">
        <v>0</v>
      </c>
      <c r="K27" s="94">
        <v>0</v>
      </c>
      <c r="L27" s="95">
        <v>0</v>
      </c>
      <c r="M27" s="7"/>
      <c r="N27" s="240">
        <f t="shared" si="11"/>
        <v>0</v>
      </c>
      <c r="O27" s="174">
        <f t="shared" si="12"/>
        <v>0</v>
      </c>
      <c r="P27" s="174">
        <f t="shared" si="13"/>
        <v>0</v>
      </c>
      <c r="Q27" s="174">
        <f t="shared" si="14"/>
        <v>0</v>
      </c>
      <c r="R27" s="174">
        <f t="shared" si="15"/>
        <v>0</v>
      </c>
      <c r="S27" s="38">
        <f t="shared" si="16"/>
        <v>0</v>
      </c>
    </row>
    <row r="28" spans="1:36" x14ac:dyDescent="0.25">
      <c r="A28" s="148" t="s">
        <v>153</v>
      </c>
      <c r="B28" s="33">
        <v>0</v>
      </c>
      <c r="C28" s="14">
        <f>B28+(B28*B1)</f>
        <v>0</v>
      </c>
      <c r="D28" s="14">
        <f>C28+(C28*B1)</f>
        <v>0</v>
      </c>
      <c r="E28" s="14">
        <f>D28+(D28*B1)</f>
        <v>0</v>
      </c>
      <c r="F28" s="34">
        <f>E28+(E28*B1)</f>
        <v>0</v>
      </c>
      <c r="G28" s="5"/>
      <c r="H28" s="93">
        <v>0</v>
      </c>
      <c r="I28" s="94">
        <v>0</v>
      </c>
      <c r="J28" s="94">
        <v>0</v>
      </c>
      <c r="K28" s="94">
        <v>0</v>
      </c>
      <c r="L28" s="95">
        <v>0</v>
      </c>
      <c r="M28" s="7"/>
      <c r="N28" s="240">
        <f t="shared" si="11"/>
        <v>0</v>
      </c>
      <c r="O28" s="174">
        <f t="shared" si="12"/>
        <v>0</v>
      </c>
      <c r="P28" s="174">
        <f t="shared" si="13"/>
        <v>0</v>
      </c>
      <c r="Q28" s="174">
        <f t="shared" si="14"/>
        <v>0</v>
      </c>
      <c r="R28" s="174">
        <f t="shared" si="15"/>
        <v>0</v>
      </c>
      <c r="S28" s="38">
        <f t="shared" si="16"/>
        <v>0</v>
      </c>
    </row>
    <row r="29" spans="1:36" x14ac:dyDescent="0.25">
      <c r="A29" s="148" t="s">
        <v>153</v>
      </c>
      <c r="B29" s="33">
        <v>0</v>
      </c>
      <c r="C29" s="14">
        <f>B29+(B29*B1)</f>
        <v>0</v>
      </c>
      <c r="D29" s="14">
        <f>C29+(C29*B1)</f>
        <v>0</v>
      </c>
      <c r="E29" s="14">
        <f>D29+(D29*B1)</f>
        <v>0</v>
      </c>
      <c r="F29" s="34">
        <f>E29+(E29*B1)</f>
        <v>0</v>
      </c>
      <c r="G29" s="5"/>
      <c r="H29" s="93">
        <v>0</v>
      </c>
      <c r="I29" s="94">
        <v>0</v>
      </c>
      <c r="J29" s="94">
        <v>0</v>
      </c>
      <c r="K29" s="94">
        <v>0</v>
      </c>
      <c r="L29" s="95">
        <v>0</v>
      </c>
      <c r="M29" s="7"/>
      <c r="N29" s="240">
        <f t="shared" si="11"/>
        <v>0</v>
      </c>
      <c r="O29" s="174">
        <f t="shared" si="12"/>
        <v>0</v>
      </c>
      <c r="P29" s="174">
        <f t="shared" si="13"/>
        <v>0</v>
      </c>
      <c r="Q29" s="174">
        <f t="shared" si="14"/>
        <v>0</v>
      </c>
      <c r="R29" s="174">
        <f t="shared" si="15"/>
        <v>0</v>
      </c>
      <c r="S29" s="38">
        <f t="shared" si="16"/>
        <v>0</v>
      </c>
    </row>
    <row r="30" spans="1:36" x14ac:dyDescent="0.25">
      <c r="A30" s="148" t="s">
        <v>153</v>
      </c>
      <c r="B30" s="33">
        <v>0</v>
      </c>
      <c r="C30" s="14">
        <f>B30+(B30*B1)</f>
        <v>0</v>
      </c>
      <c r="D30" s="14">
        <f>C30+(C30*B1)</f>
        <v>0</v>
      </c>
      <c r="E30" s="14">
        <f>D30+(D30*B1)</f>
        <v>0</v>
      </c>
      <c r="F30" s="34">
        <f>E30+(E30*B1)</f>
        <v>0</v>
      </c>
      <c r="G30" s="5"/>
      <c r="H30" s="93">
        <v>0</v>
      </c>
      <c r="I30" s="94">
        <v>0</v>
      </c>
      <c r="J30" s="94">
        <v>0</v>
      </c>
      <c r="K30" s="94">
        <v>0</v>
      </c>
      <c r="L30" s="95">
        <v>0</v>
      </c>
      <c r="M30" s="7"/>
      <c r="N30" s="240">
        <f t="shared" si="9"/>
        <v>0</v>
      </c>
      <c r="O30" s="174">
        <f t="shared" si="9"/>
        <v>0</v>
      </c>
      <c r="P30" s="174">
        <f t="shared" si="9"/>
        <v>0</v>
      </c>
      <c r="Q30" s="174">
        <f t="shared" si="9"/>
        <v>0</v>
      </c>
      <c r="R30" s="174">
        <f t="shared" si="9"/>
        <v>0</v>
      </c>
      <c r="S30" s="38">
        <f t="shared" si="10"/>
        <v>0</v>
      </c>
    </row>
    <row r="31" spans="1:36" x14ac:dyDescent="0.25">
      <c r="A31" s="148" t="s">
        <v>153</v>
      </c>
      <c r="B31" s="33">
        <v>0</v>
      </c>
      <c r="C31" s="14">
        <f>B31+(B31*B1)</f>
        <v>0</v>
      </c>
      <c r="D31" s="14">
        <f>C31+(C31*B1)</f>
        <v>0</v>
      </c>
      <c r="E31" s="14">
        <f>D31+(D31*B1)</f>
        <v>0</v>
      </c>
      <c r="F31" s="34">
        <f>E31+(E31*B1)</f>
        <v>0</v>
      </c>
      <c r="G31" s="5"/>
      <c r="H31" s="93">
        <v>0</v>
      </c>
      <c r="I31" s="94">
        <v>0</v>
      </c>
      <c r="J31" s="94">
        <v>0</v>
      </c>
      <c r="K31" s="94">
        <v>0</v>
      </c>
      <c r="L31" s="95">
        <v>0</v>
      </c>
      <c r="M31" s="7"/>
      <c r="N31" s="240">
        <f t="shared" si="9"/>
        <v>0</v>
      </c>
      <c r="O31" s="174">
        <f t="shared" si="9"/>
        <v>0</v>
      </c>
      <c r="P31" s="174">
        <f t="shared" si="9"/>
        <v>0</v>
      </c>
      <c r="Q31" s="174">
        <f t="shared" si="9"/>
        <v>0</v>
      </c>
      <c r="R31" s="174">
        <f t="shared" si="9"/>
        <v>0</v>
      </c>
      <c r="S31" s="38">
        <f t="shared" si="10"/>
        <v>0</v>
      </c>
      <c r="T31" s="215"/>
    </row>
    <row r="32" spans="1:36" x14ac:dyDescent="0.25">
      <c r="A32" s="148" t="s">
        <v>153</v>
      </c>
      <c r="B32" s="33">
        <v>0</v>
      </c>
      <c r="C32" s="14">
        <f>B32+(B32*B1)</f>
        <v>0</v>
      </c>
      <c r="D32" s="14">
        <f>C32+(C32*B1)</f>
        <v>0</v>
      </c>
      <c r="E32" s="14">
        <f>D32+(D32*B1)</f>
        <v>0</v>
      </c>
      <c r="F32" s="34">
        <f>E32+(E32*B1)</f>
        <v>0</v>
      </c>
      <c r="G32" s="5"/>
      <c r="H32" s="93">
        <v>0</v>
      </c>
      <c r="I32" s="94">
        <v>0</v>
      </c>
      <c r="J32" s="94">
        <v>0</v>
      </c>
      <c r="K32" s="94">
        <v>0</v>
      </c>
      <c r="L32" s="95">
        <v>0</v>
      </c>
      <c r="M32" s="7"/>
      <c r="N32" s="240">
        <f t="shared" si="9"/>
        <v>0</v>
      </c>
      <c r="O32" s="174">
        <f t="shared" si="9"/>
        <v>0</v>
      </c>
      <c r="P32" s="174">
        <f t="shared" si="9"/>
        <v>0</v>
      </c>
      <c r="Q32" s="174">
        <f t="shared" si="9"/>
        <v>0</v>
      </c>
      <c r="R32" s="174">
        <f t="shared" si="9"/>
        <v>0</v>
      </c>
      <c r="S32" s="38">
        <f t="shared" si="10"/>
        <v>0</v>
      </c>
    </row>
    <row r="33" spans="1:20" x14ac:dyDescent="0.25">
      <c r="A33" s="148" t="s">
        <v>153</v>
      </c>
      <c r="B33" s="33">
        <v>0</v>
      </c>
      <c r="C33" s="14">
        <f>B33+(B33*B1)</f>
        <v>0</v>
      </c>
      <c r="D33" s="14">
        <f>C33+(C33*B1)</f>
        <v>0</v>
      </c>
      <c r="E33" s="14">
        <f>D33+(D33*B1)</f>
        <v>0</v>
      </c>
      <c r="F33" s="34">
        <f>E33+(E33*B1)</f>
        <v>0</v>
      </c>
      <c r="G33" s="5"/>
      <c r="H33" s="93">
        <v>0</v>
      </c>
      <c r="I33" s="94">
        <v>0</v>
      </c>
      <c r="J33" s="94">
        <v>0</v>
      </c>
      <c r="K33" s="94">
        <v>0</v>
      </c>
      <c r="L33" s="95">
        <v>0</v>
      </c>
      <c r="M33" s="7">
        <v>0</v>
      </c>
      <c r="N33" s="240">
        <f t="shared" si="9"/>
        <v>0</v>
      </c>
      <c r="O33" s="174">
        <f t="shared" si="9"/>
        <v>0</v>
      </c>
      <c r="P33" s="174">
        <f t="shared" si="9"/>
        <v>0</v>
      </c>
      <c r="Q33" s="174">
        <f t="shared" si="9"/>
        <v>0</v>
      </c>
      <c r="R33" s="174">
        <f t="shared" si="9"/>
        <v>0</v>
      </c>
      <c r="S33" s="38">
        <f t="shared" si="10"/>
        <v>0</v>
      </c>
    </row>
    <row r="34" spans="1:20" x14ac:dyDescent="0.25">
      <c r="A34" s="148" t="s">
        <v>154</v>
      </c>
      <c r="B34" s="33">
        <v>0</v>
      </c>
      <c r="C34" s="14">
        <f>B34+(B34*B1)</f>
        <v>0</v>
      </c>
      <c r="D34" s="14">
        <f>C34+(C34*B1)</f>
        <v>0</v>
      </c>
      <c r="E34" s="14">
        <f>D34+(D34*B1)</f>
        <v>0</v>
      </c>
      <c r="F34" s="34">
        <f>E34+(E34*B1)</f>
        <v>0</v>
      </c>
      <c r="G34" s="5"/>
      <c r="H34" s="93">
        <v>0</v>
      </c>
      <c r="I34" s="94">
        <v>0</v>
      </c>
      <c r="J34" s="94">
        <v>0</v>
      </c>
      <c r="K34" s="94">
        <v>0</v>
      </c>
      <c r="L34" s="95">
        <v>0</v>
      </c>
      <c r="M34" s="7"/>
      <c r="N34" s="240">
        <f t="shared" ref="N34:R36" si="17">B34/12*H34</f>
        <v>0</v>
      </c>
      <c r="O34" s="174">
        <f t="shared" si="17"/>
        <v>0</v>
      </c>
      <c r="P34" s="174">
        <f t="shared" si="17"/>
        <v>0</v>
      </c>
      <c r="Q34" s="174">
        <f t="shared" si="17"/>
        <v>0</v>
      </c>
      <c r="R34" s="174">
        <f t="shared" si="17"/>
        <v>0</v>
      </c>
      <c r="S34" s="38">
        <f t="shared" si="10"/>
        <v>0</v>
      </c>
    </row>
    <row r="35" spans="1:20" x14ac:dyDescent="0.25">
      <c r="A35" s="148" t="s">
        <v>154</v>
      </c>
      <c r="B35" s="33">
        <v>0</v>
      </c>
      <c r="C35" s="14">
        <f>B35+(B35*B1)</f>
        <v>0</v>
      </c>
      <c r="D35" s="14">
        <f>C35+(C35*B1)</f>
        <v>0</v>
      </c>
      <c r="E35" s="14">
        <f>D35+(D35*B1)</f>
        <v>0</v>
      </c>
      <c r="F35" s="34">
        <f>E35+(E35*B1)</f>
        <v>0</v>
      </c>
      <c r="G35" s="5"/>
      <c r="H35" s="93">
        <v>0</v>
      </c>
      <c r="I35" s="94">
        <v>0</v>
      </c>
      <c r="J35" s="94">
        <v>0</v>
      </c>
      <c r="K35" s="94">
        <v>0</v>
      </c>
      <c r="L35" s="95">
        <v>0</v>
      </c>
      <c r="M35" s="7"/>
      <c r="N35" s="240">
        <f t="shared" si="17"/>
        <v>0</v>
      </c>
      <c r="O35" s="174">
        <f t="shared" si="17"/>
        <v>0</v>
      </c>
      <c r="P35" s="174">
        <f t="shared" si="17"/>
        <v>0</v>
      </c>
      <c r="Q35" s="174">
        <f t="shared" si="17"/>
        <v>0</v>
      </c>
      <c r="R35" s="174">
        <f t="shared" si="17"/>
        <v>0</v>
      </c>
      <c r="S35" s="38">
        <f t="shared" si="10"/>
        <v>0</v>
      </c>
    </row>
    <row r="36" spans="1:20" ht="13.8" thickBot="1" x14ac:dyDescent="0.3">
      <c r="A36" s="148" t="s">
        <v>154</v>
      </c>
      <c r="B36" s="35">
        <v>0</v>
      </c>
      <c r="C36" s="36">
        <f>B36+(B36*B1)</f>
        <v>0</v>
      </c>
      <c r="D36" s="36">
        <f>C36+(C36*B1)</f>
        <v>0</v>
      </c>
      <c r="E36" s="36">
        <f>D36+(D36*B1)</f>
        <v>0</v>
      </c>
      <c r="F36" s="37">
        <f>E36+(E36*B1)</f>
        <v>0</v>
      </c>
      <c r="G36" s="5"/>
      <c r="H36" s="96">
        <v>0</v>
      </c>
      <c r="I36" s="97">
        <v>0</v>
      </c>
      <c r="J36" s="97">
        <v>0</v>
      </c>
      <c r="K36" s="97">
        <v>0</v>
      </c>
      <c r="L36" s="98">
        <v>0</v>
      </c>
      <c r="M36" s="7"/>
      <c r="N36" s="240">
        <f t="shared" si="17"/>
        <v>0</v>
      </c>
      <c r="O36" s="174">
        <f t="shared" si="17"/>
        <v>0</v>
      </c>
      <c r="P36" s="174">
        <f t="shared" si="17"/>
        <v>0</v>
      </c>
      <c r="Q36" s="174">
        <f t="shared" si="17"/>
        <v>0</v>
      </c>
      <c r="R36" s="174">
        <f t="shared" si="17"/>
        <v>0</v>
      </c>
      <c r="S36" s="38">
        <f t="shared" si="10"/>
        <v>0</v>
      </c>
    </row>
    <row r="37" spans="1:20" ht="13.8" thickTop="1" x14ac:dyDescent="0.25">
      <c r="A37" s="41" t="s">
        <v>167</v>
      </c>
      <c r="B37" s="42"/>
      <c r="C37" s="42"/>
      <c r="D37" s="42"/>
      <c r="E37" s="42"/>
      <c r="F37" s="42"/>
      <c r="G37" s="45"/>
      <c r="H37" s="52"/>
      <c r="I37" s="52"/>
      <c r="J37" s="52"/>
      <c r="K37" s="52"/>
      <c r="L37" s="52"/>
      <c r="M37" s="7"/>
      <c r="N37" s="243">
        <f>SUM(N19:N36)</f>
        <v>0</v>
      </c>
      <c r="O37" s="189">
        <f>SUM(O19:O36)</f>
        <v>0</v>
      </c>
      <c r="P37" s="189">
        <f>SUM(P19:P36)</f>
        <v>0</v>
      </c>
      <c r="Q37" s="189">
        <f>SUM(Q19:Q36)</f>
        <v>0</v>
      </c>
      <c r="R37" s="189">
        <f>SUM(R19:R36)</f>
        <v>0</v>
      </c>
      <c r="S37" s="39">
        <f t="shared" si="10"/>
        <v>0</v>
      </c>
    </row>
    <row r="38" spans="1:20" ht="13.8" thickBot="1" x14ac:dyDescent="0.3">
      <c r="A38" s="41"/>
      <c r="B38" s="42"/>
      <c r="C38" s="42"/>
      <c r="D38" s="42"/>
      <c r="E38" s="42"/>
      <c r="F38" s="42"/>
      <c r="G38" s="45"/>
      <c r="H38" s="44"/>
      <c r="I38" s="44"/>
      <c r="J38" s="44"/>
      <c r="K38" s="44"/>
      <c r="L38" s="44"/>
      <c r="M38" s="44"/>
      <c r="N38" s="236"/>
      <c r="O38" s="236"/>
      <c r="P38" s="236"/>
      <c r="Q38" s="236"/>
      <c r="R38" s="236"/>
      <c r="S38" s="236"/>
    </row>
    <row r="39" spans="1:20" x14ac:dyDescent="0.25">
      <c r="A39" s="149" t="s">
        <v>182</v>
      </c>
      <c r="B39" s="314" t="s">
        <v>181</v>
      </c>
      <c r="C39" s="315"/>
      <c r="D39" s="315"/>
      <c r="E39" s="315"/>
      <c r="F39" s="316"/>
      <c r="G39" s="5"/>
      <c r="H39" s="305" t="s">
        <v>21</v>
      </c>
      <c r="I39" s="306"/>
      <c r="J39" s="306"/>
      <c r="K39" s="306"/>
      <c r="L39" s="307"/>
      <c r="M39" s="7"/>
      <c r="N39" s="299" t="s">
        <v>16</v>
      </c>
      <c r="O39" s="300"/>
      <c r="P39" s="300"/>
      <c r="Q39" s="300"/>
      <c r="R39" s="300"/>
      <c r="S39" s="301"/>
    </row>
    <row r="40" spans="1:20" x14ac:dyDescent="0.25">
      <c r="A40" s="147" t="s">
        <v>15</v>
      </c>
      <c r="B40" s="33">
        <v>0</v>
      </c>
      <c r="C40" s="237">
        <f>SUM(B40*B1)+B40</f>
        <v>0</v>
      </c>
      <c r="D40" s="237">
        <f>SUM(C40*B1)+C40</f>
        <v>0</v>
      </c>
      <c r="E40" s="237">
        <f>SUM(D40*B1)+D40</f>
        <v>0</v>
      </c>
      <c r="F40" s="237">
        <f>SUM(E40*B1)+E40</f>
        <v>0</v>
      </c>
      <c r="G40" s="112"/>
      <c r="H40" s="269">
        <v>0</v>
      </c>
      <c r="I40" s="122">
        <v>0</v>
      </c>
      <c r="J40" s="122">
        <v>0</v>
      </c>
      <c r="K40" s="122">
        <v>0</v>
      </c>
      <c r="L40" s="123">
        <v>0</v>
      </c>
      <c r="M40" s="7"/>
      <c r="N40" s="240">
        <f>SUM(B40/24*H40)</f>
        <v>0</v>
      </c>
      <c r="O40" s="174">
        <f t="shared" ref="N40:R44" si="18">SUM(C40/24*I40)</f>
        <v>0</v>
      </c>
      <c r="P40" s="174">
        <f t="shared" si="18"/>
        <v>0</v>
      </c>
      <c r="Q40" s="174">
        <f t="shared" si="18"/>
        <v>0</v>
      </c>
      <c r="R40" s="174">
        <f t="shared" si="18"/>
        <v>0</v>
      </c>
      <c r="S40" s="38">
        <f>SUM(N40:R40)</f>
        <v>0</v>
      </c>
    </row>
    <row r="41" spans="1:20" x14ac:dyDescent="0.25">
      <c r="A41" s="147" t="s">
        <v>15</v>
      </c>
      <c r="B41" s="111">
        <v>0</v>
      </c>
      <c r="C41" s="237">
        <f>SUM(B41*B1)+B41</f>
        <v>0</v>
      </c>
      <c r="D41" s="237">
        <f>SUM(C41*B1)+C41</f>
        <v>0</v>
      </c>
      <c r="E41" s="237">
        <f>SUM(D41*B1)+D41</f>
        <v>0</v>
      </c>
      <c r="F41" s="237">
        <f>SUM(E41*B1)+E41</f>
        <v>0</v>
      </c>
      <c r="G41" s="112"/>
      <c r="H41" s="121">
        <v>0</v>
      </c>
      <c r="I41" s="122">
        <v>0</v>
      </c>
      <c r="J41" s="122">
        <v>0</v>
      </c>
      <c r="K41" s="122">
        <v>0</v>
      </c>
      <c r="L41" s="123">
        <v>0</v>
      </c>
      <c r="M41" s="7"/>
      <c r="N41" s="240">
        <f>SUM(B41/24*H41)</f>
        <v>0</v>
      </c>
      <c r="O41" s="174">
        <f t="shared" si="18"/>
        <v>0</v>
      </c>
      <c r="P41" s="174">
        <f t="shared" si="18"/>
        <v>0</v>
      </c>
      <c r="Q41" s="174">
        <f t="shared" si="18"/>
        <v>0</v>
      </c>
      <c r="R41" s="174">
        <f t="shared" si="18"/>
        <v>0</v>
      </c>
      <c r="S41" s="38">
        <f>SUM(N41:R41)</f>
        <v>0</v>
      </c>
    </row>
    <row r="42" spans="1:20" x14ac:dyDescent="0.25">
      <c r="A42" s="147" t="s">
        <v>15</v>
      </c>
      <c r="B42" s="111">
        <v>0</v>
      </c>
      <c r="C42" s="237">
        <f>SUM(B1*B42)+B42</f>
        <v>0</v>
      </c>
      <c r="D42" s="237">
        <f>SUM(B1*C42)+C42</f>
        <v>0</v>
      </c>
      <c r="E42" s="237">
        <f>SUM(B1*D42)+D42</f>
        <v>0</v>
      </c>
      <c r="F42" s="237">
        <f>SUM(B1*E42)+E42</f>
        <v>0</v>
      </c>
      <c r="G42" s="112"/>
      <c r="H42" s="121">
        <v>0</v>
      </c>
      <c r="I42" s="122">
        <v>0</v>
      </c>
      <c r="J42" s="122">
        <v>0</v>
      </c>
      <c r="K42" s="122">
        <v>0</v>
      </c>
      <c r="L42" s="123">
        <v>0</v>
      </c>
      <c r="M42" s="7"/>
      <c r="N42" s="240">
        <f t="shared" si="18"/>
        <v>0</v>
      </c>
      <c r="O42" s="174">
        <f t="shared" si="18"/>
        <v>0</v>
      </c>
      <c r="P42" s="174">
        <f t="shared" si="18"/>
        <v>0</v>
      </c>
      <c r="Q42" s="174">
        <f t="shared" si="18"/>
        <v>0</v>
      </c>
      <c r="R42" s="174">
        <f t="shared" si="18"/>
        <v>0</v>
      </c>
      <c r="S42" s="38">
        <f>SUM(N42:R42)</f>
        <v>0</v>
      </c>
    </row>
    <row r="43" spans="1:20" x14ac:dyDescent="0.25">
      <c r="A43" s="147" t="s">
        <v>15</v>
      </c>
      <c r="B43" s="111">
        <v>0</v>
      </c>
      <c r="C43" s="237">
        <f>SUM(B1*B43)+B43</f>
        <v>0</v>
      </c>
      <c r="D43" s="237">
        <f>SUM(B1*C43)+C43</f>
        <v>0</v>
      </c>
      <c r="E43" s="237">
        <f>SUM(B1*D43)+D43</f>
        <v>0</v>
      </c>
      <c r="F43" s="237">
        <f>SUM(B1*E43)+E43</f>
        <v>0</v>
      </c>
      <c r="G43" s="112"/>
      <c r="H43" s="121">
        <v>0</v>
      </c>
      <c r="I43" s="122">
        <v>0</v>
      </c>
      <c r="J43" s="122">
        <v>0</v>
      </c>
      <c r="K43" s="122">
        <v>0</v>
      </c>
      <c r="L43" s="123">
        <v>0</v>
      </c>
      <c r="M43" s="7"/>
      <c r="N43" s="240">
        <f t="shared" si="18"/>
        <v>0</v>
      </c>
      <c r="O43" s="174">
        <f t="shared" si="18"/>
        <v>0</v>
      </c>
      <c r="P43" s="174">
        <f t="shared" si="18"/>
        <v>0</v>
      </c>
      <c r="Q43" s="174">
        <f t="shared" si="18"/>
        <v>0</v>
      </c>
      <c r="R43" s="174">
        <f t="shared" si="18"/>
        <v>0</v>
      </c>
      <c r="S43" s="38">
        <f>SUM(N43:R43)</f>
        <v>0</v>
      </c>
      <c r="T43" s="215"/>
    </row>
    <row r="44" spans="1:20" ht="13.8" thickBot="1" x14ac:dyDescent="0.3">
      <c r="A44" s="147" t="s">
        <v>15</v>
      </c>
      <c r="B44" s="116">
        <v>0</v>
      </c>
      <c r="C44" s="238">
        <f>SUM(B1*B44)+B44</f>
        <v>0</v>
      </c>
      <c r="D44" s="238">
        <f>SUM(B1*C44)+C44</f>
        <v>0</v>
      </c>
      <c r="E44" s="238">
        <f>SUM(B1*D44)+D44</f>
        <v>0</v>
      </c>
      <c r="F44" s="238">
        <f>SUM(B1*E44)+E44</f>
        <v>0</v>
      </c>
      <c r="G44" s="112"/>
      <c r="H44" s="124">
        <v>0</v>
      </c>
      <c r="I44" s="125">
        <v>0</v>
      </c>
      <c r="J44" s="125">
        <v>0</v>
      </c>
      <c r="K44" s="125">
        <v>0</v>
      </c>
      <c r="L44" s="126">
        <v>0</v>
      </c>
      <c r="M44" s="7"/>
      <c r="N44" s="240">
        <f t="shared" si="18"/>
        <v>0</v>
      </c>
      <c r="O44" s="174">
        <f t="shared" si="18"/>
        <v>0</v>
      </c>
      <c r="P44" s="174">
        <f t="shared" si="18"/>
        <v>0</v>
      </c>
      <c r="Q44" s="174">
        <f t="shared" si="18"/>
        <v>0</v>
      </c>
      <c r="R44" s="174">
        <f t="shared" si="18"/>
        <v>0</v>
      </c>
      <c r="S44" s="38">
        <f>SUM(N44:R44)</f>
        <v>0</v>
      </c>
    </row>
    <row r="45" spans="1:20" ht="13.8" thickTop="1" x14ac:dyDescent="0.25">
      <c r="A45" s="41" t="s">
        <v>185</v>
      </c>
      <c r="B45" s="42"/>
      <c r="C45" s="42"/>
      <c r="D45" s="42"/>
      <c r="E45" s="42"/>
      <c r="F45" s="42"/>
      <c r="G45" s="45"/>
      <c r="H45" s="47"/>
      <c r="I45" s="47"/>
      <c r="J45" s="47"/>
      <c r="K45" s="47"/>
      <c r="L45" s="47"/>
      <c r="M45" s="7"/>
      <c r="N45" s="243">
        <f t="shared" ref="N45:S45" si="19">SUM(N40:N44)</f>
        <v>0</v>
      </c>
      <c r="O45" s="189">
        <f t="shared" si="19"/>
        <v>0</v>
      </c>
      <c r="P45" s="189">
        <f t="shared" si="19"/>
        <v>0</v>
      </c>
      <c r="Q45" s="189">
        <f t="shared" si="19"/>
        <v>0</v>
      </c>
      <c r="R45" s="189">
        <f t="shared" si="19"/>
        <v>0</v>
      </c>
      <c r="S45" s="39">
        <f t="shared" si="19"/>
        <v>0</v>
      </c>
    </row>
    <row r="46" spans="1:20" ht="13.8" thickBot="1" x14ac:dyDescent="0.3">
      <c r="A46" s="41"/>
      <c r="B46" s="48"/>
      <c r="C46" s="48"/>
      <c r="D46" s="48"/>
      <c r="E46" s="48"/>
      <c r="F46" s="48"/>
      <c r="G46" s="49"/>
      <c r="H46" s="50"/>
      <c r="I46" s="50"/>
      <c r="J46" s="50"/>
      <c r="K46" s="50"/>
      <c r="L46" s="50"/>
      <c r="M46" s="44"/>
      <c r="N46" s="236"/>
      <c r="O46" s="236"/>
      <c r="P46" s="236"/>
      <c r="Q46" s="236"/>
      <c r="R46" s="236"/>
      <c r="S46" s="236"/>
    </row>
    <row r="47" spans="1:20" x14ac:dyDescent="0.25">
      <c r="A47" s="235" t="s">
        <v>152</v>
      </c>
      <c r="B47" s="314" t="s">
        <v>67</v>
      </c>
      <c r="C47" s="315"/>
      <c r="D47" s="315"/>
      <c r="E47" s="315"/>
      <c r="F47" s="316"/>
      <c r="G47" s="16"/>
      <c r="H47" s="305" t="s">
        <v>68</v>
      </c>
      <c r="I47" s="306"/>
      <c r="J47" s="306"/>
      <c r="K47" s="306"/>
      <c r="L47" s="307"/>
      <c r="M47" s="7"/>
      <c r="N47" s="299" t="s">
        <v>16</v>
      </c>
      <c r="O47" s="300"/>
      <c r="P47" s="300"/>
      <c r="Q47" s="300"/>
      <c r="R47" s="300"/>
      <c r="S47" s="301"/>
    </row>
    <row r="48" spans="1:20" x14ac:dyDescent="0.25">
      <c r="A48" s="147" t="s">
        <v>158</v>
      </c>
      <c r="B48" s="127">
        <v>0</v>
      </c>
      <c r="C48" s="128">
        <f>B48+(B48*B1)</f>
        <v>0</v>
      </c>
      <c r="D48" s="128">
        <f>C48+(C48*B1)</f>
        <v>0</v>
      </c>
      <c r="E48" s="128">
        <f>D48+(D48*B1)</f>
        <v>0</v>
      </c>
      <c r="F48" s="128">
        <f>E48+(E48*B1)</f>
        <v>0</v>
      </c>
      <c r="G48" s="130"/>
      <c r="H48" s="121">
        <v>0</v>
      </c>
      <c r="I48" s="122">
        <v>0</v>
      </c>
      <c r="J48" s="122">
        <v>0</v>
      </c>
      <c r="K48" s="122">
        <v>0</v>
      </c>
      <c r="L48" s="123">
        <v>0</v>
      </c>
      <c r="M48" s="7"/>
      <c r="N48" s="240">
        <f>SUM(B48*H48)</f>
        <v>0</v>
      </c>
      <c r="O48" s="240">
        <f t="shared" ref="O48:R51" si="20">SUM(C48*I48)</f>
        <v>0</v>
      </c>
      <c r="P48" s="240">
        <f t="shared" si="20"/>
        <v>0</v>
      </c>
      <c r="Q48" s="240">
        <f t="shared" si="20"/>
        <v>0</v>
      </c>
      <c r="R48" s="240">
        <f t="shared" si="20"/>
        <v>0</v>
      </c>
      <c r="S48" s="38">
        <f>SUM(N48:R48)</f>
        <v>0</v>
      </c>
      <c r="T48" s="215"/>
    </row>
    <row r="49" spans="1:20" x14ac:dyDescent="0.25">
      <c r="A49" s="147" t="s">
        <v>158</v>
      </c>
      <c r="B49" s="127">
        <v>0</v>
      </c>
      <c r="C49" s="128">
        <f>B49+(B49*B1)</f>
        <v>0</v>
      </c>
      <c r="D49" s="128">
        <f>C49+(C49*B1)</f>
        <v>0</v>
      </c>
      <c r="E49" s="128">
        <f>D49+(D49*B1)</f>
        <v>0</v>
      </c>
      <c r="F49" s="129">
        <f>E49+(E49*B1)</f>
        <v>0</v>
      </c>
      <c r="G49" s="130"/>
      <c r="H49" s="121">
        <v>0</v>
      </c>
      <c r="I49" s="122">
        <v>0</v>
      </c>
      <c r="J49" s="122">
        <v>0</v>
      </c>
      <c r="K49" s="122">
        <v>0</v>
      </c>
      <c r="L49" s="123">
        <v>0</v>
      </c>
      <c r="M49" s="7"/>
      <c r="N49" s="240">
        <f>SUM(B49*H49)</f>
        <v>0</v>
      </c>
      <c r="O49" s="240">
        <f t="shared" si="20"/>
        <v>0</v>
      </c>
      <c r="P49" s="240">
        <f t="shared" si="20"/>
        <v>0</v>
      </c>
      <c r="Q49" s="240">
        <f t="shared" si="20"/>
        <v>0</v>
      </c>
      <c r="R49" s="240">
        <f t="shared" si="20"/>
        <v>0</v>
      </c>
      <c r="S49" s="38">
        <f>SUM(N49:R49)</f>
        <v>0</v>
      </c>
    </row>
    <row r="50" spans="1:20" x14ac:dyDescent="0.25">
      <c r="A50" s="147" t="s">
        <v>158</v>
      </c>
      <c r="B50" s="127">
        <v>0</v>
      </c>
      <c r="C50" s="128">
        <f>B50+(B50*B1)</f>
        <v>0</v>
      </c>
      <c r="D50" s="128">
        <f>C50+(C50*B1)</f>
        <v>0</v>
      </c>
      <c r="E50" s="128">
        <f>D50+(D50*B1)</f>
        <v>0</v>
      </c>
      <c r="F50" s="129">
        <f>E50+(E50*B1)</f>
        <v>0</v>
      </c>
      <c r="G50" s="130"/>
      <c r="H50" s="121">
        <v>0</v>
      </c>
      <c r="I50" s="122">
        <v>0</v>
      </c>
      <c r="J50" s="122">
        <v>0</v>
      </c>
      <c r="K50" s="122">
        <v>0</v>
      </c>
      <c r="L50" s="123">
        <v>0</v>
      </c>
      <c r="M50" s="7"/>
      <c r="N50" s="240">
        <f>SUM(B50*H50)</f>
        <v>0</v>
      </c>
      <c r="O50" s="240">
        <f t="shared" si="20"/>
        <v>0</v>
      </c>
      <c r="P50" s="240">
        <f t="shared" si="20"/>
        <v>0</v>
      </c>
      <c r="Q50" s="240">
        <f t="shared" si="20"/>
        <v>0</v>
      </c>
      <c r="R50" s="240">
        <f t="shared" si="20"/>
        <v>0</v>
      </c>
      <c r="S50" s="38">
        <f>SUM(N50:R50)</f>
        <v>0</v>
      </c>
    </row>
    <row r="51" spans="1:20" ht="13.8" thickBot="1" x14ac:dyDescent="0.3">
      <c r="A51" s="147" t="s">
        <v>158</v>
      </c>
      <c r="B51" s="131">
        <v>0</v>
      </c>
      <c r="C51" s="132">
        <f>B51+(B51*B1)</f>
        <v>0</v>
      </c>
      <c r="D51" s="132">
        <f>C51+(C51*B1)</f>
        <v>0</v>
      </c>
      <c r="E51" s="132">
        <f>D51+(D51*B1)</f>
        <v>0</v>
      </c>
      <c r="F51" s="133">
        <f>E51+(E51*B1)</f>
        <v>0</v>
      </c>
      <c r="G51" s="130"/>
      <c r="H51" s="124">
        <v>0</v>
      </c>
      <c r="I51" s="125">
        <v>0</v>
      </c>
      <c r="J51" s="125">
        <v>0</v>
      </c>
      <c r="K51" s="125">
        <v>0</v>
      </c>
      <c r="L51" s="126">
        <v>0</v>
      </c>
      <c r="M51" s="7"/>
      <c r="N51" s="240">
        <f>SUM(B51*H51)</f>
        <v>0</v>
      </c>
      <c r="O51" s="240">
        <f t="shared" si="20"/>
        <v>0</v>
      </c>
      <c r="P51" s="240">
        <f t="shared" si="20"/>
        <v>0</v>
      </c>
      <c r="Q51" s="240">
        <f t="shared" si="20"/>
        <v>0</v>
      </c>
      <c r="R51" s="240">
        <f t="shared" si="20"/>
        <v>0</v>
      </c>
      <c r="S51" s="38">
        <f>SUM(N51:R51)</f>
        <v>0</v>
      </c>
    </row>
    <row r="52" spans="1:20" ht="13.8" thickTop="1" x14ac:dyDescent="0.25">
      <c r="A52" s="41" t="s">
        <v>125</v>
      </c>
      <c r="B52" s="15"/>
      <c r="C52" s="15"/>
      <c r="D52" s="15"/>
      <c r="E52" s="15"/>
      <c r="F52" s="15"/>
      <c r="G52" s="16"/>
      <c r="H52" s="50"/>
      <c r="I52" s="50"/>
      <c r="J52" s="50"/>
      <c r="K52" s="50"/>
      <c r="L52" s="50"/>
      <c r="M52" s="7"/>
      <c r="N52" s="243">
        <f t="shared" ref="N52:S52" si="21">SUM(N48:N51)</f>
        <v>0</v>
      </c>
      <c r="O52" s="189">
        <f t="shared" si="21"/>
        <v>0</v>
      </c>
      <c r="P52" s="189">
        <f t="shared" si="21"/>
        <v>0</v>
      </c>
      <c r="Q52" s="189">
        <f t="shared" si="21"/>
        <v>0</v>
      </c>
      <c r="R52" s="189">
        <f t="shared" si="21"/>
        <v>0</v>
      </c>
      <c r="S52" s="39">
        <f t="shared" si="21"/>
        <v>0</v>
      </c>
      <c r="T52" s="41"/>
    </row>
    <row r="53" spans="1:20" ht="13.8" thickBot="1" x14ac:dyDescent="0.3">
      <c r="A53" s="46"/>
      <c r="B53" s="51"/>
      <c r="C53" s="51"/>
      <c r="D53" s="51"/>
      <c r="E53" s="51"/>
      <c r="F53" s="51"/>
      <c r="G53" s="51"/>
      <c r="H53" s="50"/>
      <c r="I53" s="50"/>
      <c r="J53" s="50"/>
      <c r="K53" s="50"/>
      <c r="L53" s="50"/>
      <c r="M53" s="44"/>
      <c r="N53" s="46"/>
      <c r="O53" s="46"/>
      <c r="P53" s="46"/>
      <c r="Q53" s="46"/>
      <c r="R53" s="46"/>
      <c r="S53" s="46"/>
    </row>
    <row r="54" spans="1:20" x14ac:dyDescent="0.25">
      <c r="A54" s="149" t="s">
        <v>127</v>
      </c>
      <c r="B54" s="314" t="s">
        <v>67</v>
      </c>
      <c r="C54" s="315"/>
      <c r="D54" s="315"/>
      <c r="E54" s="315"/>
      <c r="F54" s="316"/>
      <c r="G54" s="16"/>
      <c r="H54" s="305" t="s">
        <v>68</v>
      </c>
      <c r="I54" s="306"/>
      <c r="J54" s="306"/>
      <c r="K54" s="306"/>
      <c r="L54" s="307"/>
      <c r="M54" s="7"/>
      <c r="N54" s="299" t="s">
        <v>16</v>
      </c>
      <c r="O54" s="300"/>
      <c r="P54" s="300"/>
      <c r="Q54" s="300"/>
      <c r="R54" s="300"/>
      <c r="S54" s="301"/>
    </row>
    <row r="55" spans="1:20" x14ac:dyDescent="0.25">
      <c r="A55" s="148" t="s">
        <v>139</v>
      </c>
      <c r="B55" s="127">
        <v>15.13</v>
      </c>
      <c r="C55" s="128">
        <f>B55+(B55*B1)</f>
        <v>15.659550000000001</v>
      </c>
      <c r="D55" s="128">
        <f>C55+(C55*B1)</f>
        <v>16.207634250000002</v>
      </c>
      <c r="E55" s="128">
        <f>D55+(D55*B1)</f>
        <v>16.774901448750001</v>
      </c>
      <c r="F55" s="128">
        <f>E55+(E55*B1)</f>
        <v>17.362022999456251</v>
      </c>
      <c r="G55" s="130">
        <v>0</v>
      </c>
      <c r="H55" s="121">
        <v>0</v>
      </c>
      <c r="I55" s="122">
        <v>0</v>
      </c>
      <c r="J55" s="122">
        <v>0</v>
      </c>
      <c r="K55" s="122">
        <v>0</v>
      </c>
      <c r="L55" s="123">
        <v>0</v>
      </c>
      <c r="M55" s="7"/>
      <c r="N55" s="240">
        <f>SUM(B55*H55)</f>
        <v>0</v>
      </c>
      <c r="O55" s="240">
        <f t="shared" ref="O55:R57" si="22">SUM(C55*I55)</f>
        <v>0</v>
      </c>
      <c r="P55" s="240">
        <f t="shared" si="22"/>
        <v>0</v>
      </c>
      <c r="Q55" s="240">
        <f t="shared" si="22"/>
        <v>0</v>
      </c>
      <c r="R55" s="240">
        <f t="shared" si="22"/>
        <v>0</v>
      </c>
      <c r="S55" s="38">
        <f>SUM(N55:R55)</f>
        <v>0</v>
      </c>
    </row>
    <row r="56" spans="1:20" x14ac:dyDescent="0.25">
      <c r="A56" s="147" t="s">
        <v>130</v>
      </c>
      <c r="B56" s="127">
        <v>15.13</v>
      </c>
      <c r="C56" s="128">
        <f>B56+(B56*B1)</f>
        <v>15.659550000000001</v>
      </c>
      <c r="D56" s="128">
        <f>C56+(C56*B1)</f>
        <v>16.207634250000002</v>
      </c>
      <c r="E56" s="128">
        <f>D56+(D56*B1)</f>
        <v>16.774901448750001</v>
      </c>
      <c r="F56" s="128">
        <f>E56+(E56*B1)</f>
        <v>17.362022999456251</v>
      </c>
      <c r="G56" s="130"/>
      <c r="H56" s="121">
        <v>0</v>
      </c>
      <c r="I56" s="122">
        <v>0</v>
      </c>
      <c r="J56" s="122">
        <v>0</v>
      </c>
      <c r="K56" s="122">
        <v>0</v>
      </c>
      <c r="L56" s="123">
        <v>0</v>
      </c>
      <c r="M56" s="7"/>
      <c r="N56" s="240">
        <f>SUM(B56*H56)</f>
        <v>0</v>
      </c>
      <c r="O56" s="240">
        <f t="shared" si="22"/>
        <v>0</v>
      </c>
      <c r="P56" s="240">
        <f t="shared" si="22"/>
        <v>0</v>
      </c>
      <c r="Q56" s="240">
        <f t="shared" si="22"/>
        <v>0</v>
      </c>
      <c r="R56" s="240">
        <f t="shared" si="22"/>
        <v>0</v>
      </c>
      <c r="S56" s="38">
        <f>SUM(N56:R56)</f>
        <v>0</v>
      </c>
    </row>
    <row r="57" spans="1:20" ht="13.8" thickBot="1" x14ac:dyDescent="0.3">
      <c r="A57" s="148" t="s">
        <v>40</v>
      </c>
      <c r="B57" s="111">
        <v>0</v>
      </c>
      <c r="C57" s="128">
        <f>B57+(B57*B1)</f>
        <v>0</v>
      </c>
      <c r="D57" s="128">
        <f>C57+(C57*B1)</f>
        <v>0</v>
      </c>
      <c r="E57" s="128">
        <f>D57+(D57*B1)</f>
        <v>0</v>
      </c>
      <c r="F57" s="128">
        <f>E57+(E57*B1)</f>
        <v>0</v>
      </c>
      <c r="G57" s="130"/>
      <c r="H57" s="124">
        <v>0</v>
      </c>
      <c r="I57" s="125">
        <v>0</v>
      </c>
      <c r="J57" s="125">
        <v>0</v>
      </c>
      <c r="K57" s="125">
        <v>0</v>
      </c>
      <c r="L57" s="126">
        <v>0</v>
      </c>
      <c r="M57" s="7"/>
      <c r="N57" s="240">
        <f>SUM(B57*H57)</f>
        <v>0</v>
      </c>
      <c r="O57" s="240">
        <f t="shared" si="22"/>
        <v>0</v>
      </c>
      <c r="P57" s="240">
        <f t="shared" si="22"/>
        <v>0</v>
      </c>
      <c r="Q57" s="240">
        <f t="shared" si="22"/>
        <v>0</v>
      </c>
      <c r="R57" s="240">
        <f t="shared" si="22"/>
        <v>0</v>
      </c>
      <c r="S57" s="38">
        <f>SUM(N57:R57)</f>
        <v>0</v>
      </c>
    </row>
    <row r="58" spans="1:20" ht="13.8" thickTop="1" x14ac:dyDescent="0.25">
      <c r="A58" s="41" t="s">
        <v>159</v>
      </c>
      <c r="B58" s="53"/>
      <c r="C58" s="53"/>
      <c r="D58" s="53"/>
      <c r="E58" s="53"/>
      <c r="F58" s="53"/>
      <c r="H58" s="44"/>
      <c r="I58" s="44"/>
      <c r="J58" s="44"/>
      <c r="K58" s="44"/>
      <c r="L58" s="44"/>
      <c r="M58" s="7"/>
      <c r="N58" s="243">
        <f t="shared" ref="N58:S58" si="23">SUM(N55:N57)</f>
        <v>0</v>
      </c>
      <c r="O58" s="189">
        <f t="shared" si="23"/>
        <v>0</v>
      </c>
      <c r="P58" s="189">
        <f t="shared" si="23"/>
        <v>0</v>
      </c>
      <c r="Q58" s="189">
        <f t="shared" si="23"/>
        <v>0</v>
      </c>
      <c r="R58" s="189">
        <f t="shared" si="23"/>
        <v>0</v>
      </c>
      <c r="S58" s="39">
        <f t="shared" si="23"/>
        <v>0</v>
      </c>
      <c r="T58" s="41"/>
    </row>
    <row r="59" spans="1:20" ht="13.8" thickBot="1" x14ac:dyDescent="0.3">
      <c r="A59" s="41"/>
      <c r="B59" s="42"/>
      <c r="C59" s="42"/>
      <c r="D59" s="42"/>
      <c r="E59" s="42"/>
      <c r="F59" s="42"/>
      <c r="H59" s="44"/>
      <c r="I59" s="44"/>
      <c r="J59" s="44"/>
      <c r="K59" s="44"/>
      <c r="L59" s="44"/>
      <c r="M59" s="7"/>
      <c r="N59" s="236"/>
      <c r="O59" s="236"/>
      <c r="P59" s="236"/>
      <c r="Q59" s="236"/>
      <c r="R59" s="236"/>
      <c r="S59" s="239"/>
      <c r="T59" s="41"/>
    </row>
    <row r="60" spans="1:20" x14ac:dyDescent="0.25">
      <c r="A60" s="149" t="s">
        <v>164</v>
      </c>
      <c r="B60" s="314" t="s">
        <v>165</v>
      </c>
      <c r="C60" s="315"/>
      <c r="D60" s="315"/>
      <c r="E60" s="315"/>
      <c r="F60" s="316"/>
      <c r="G60" s="16"/>
      <c r="H60" s="305" t="s">
        <v>163</v>
      </c>
      <c r="I60" s="306"/>
      <c r="J60" s="306"/>
      <c r="K60" s="306"/>
      <c r="L60" s="307"/>
      <c r="M60" s="7"/>
      <c r="N60" s="299" t="s">
        <v>16</v>
      </c>
      <c r="O60" s="300"/>
      <c r="P60" s="300"/>
      <c r="Q60" s="300"/>
      <c r="R60" s="300"/>
      <c r="S60" s="301"/>
      <c r="T60" s="41"/>
    </row>
    <row r="61" spans="1:20" x14ac:dyDescent="0.25">
      <c r="A61" s="148" t="s">
        <v>161</v>
      </c>
      <c r="B61" s="111">
        <v>10000</v>
      </c>
      <c r="C61" s="112">
        <v>10000</v>
      </c>
      <c r="D61" s="112">
        <v>10000</v>
      </c>
      <c r="E61" s="112">
        <v>10000</v>
      </c>
      <c r="F61" s="112">
        <f>E61+(E61*B14)</f>
        <v>10000</v>
      </c>
      <c r="G61" s="130">
        <v>1</v>
      </c>
      <c r="H61" s="121">
        <v>0</v>
      </c>
      <c r="I61" s="122">
        <v>0</v>
      </c>
      <c r="J61" s="122">
        <v>0</v>
      </c>
      <c r="K61" s="122">
        <v>0</v>
      </c>
      <c r="L61" s="123">
        <v>0</v>
      </c>
      <c r="M61" s="7"/>
      <c r="N61" s="240">
        <f t="shared" ref="N61:R62" si="24">SUM(B61*H61)</f>
        <v>0</v>
      </c>
      <c r="O61" s="240">
        <f t="shared" si="24"/>
        <v>0</v>
      </c>
      <c r="P61" s="240">
        <f t="shared" si="24"/>
        <v>0</v>
      </c>
      <c r="Q61" s="240">
        <f t="shared" si="24"/>
        <v>0</v>
      </c>
      <c r="R61" s="240">
        <f t="shared" si="24"/>
        <v>0</v>
      </c>
      <c r="S61" s="38">
        <f>SUM(N61:R61)</f>
        <v>0</v>
      </c>
      <c r="T61" s="41"/>
    </row>
    <row r="62" spans="1:20" ht="13.8" thickBot="1" x14ac:dyDescent="0.3">
      <c r="A62" s="148" t="s">
        <v>162</v>
      </c>
      <c r="B62" s="111">
        <v>5000</v>
      </c>
      <c r="C62" s="112">
        <v>5000</v>
      </c>
      <c r="D62" s="112">
        <v>5000</v>
      </c>
      <c r="E62" s="112">
        <v>5000</v>
      </c>
      <c r="F62" s="112">
        <v>5000</v>
      </c>
      <c r="G62" s="130"/>
      <c r="H62" s="121">
        <v>0</v>
      </c>
      <c r="I62" s="122">
        <v>0</v>
      </c>
      <c r="J62" s="122">
        <v>0</v>
      </c>
      <c r="K62" s="122">
        <v>0</v>
      </c>
      <c r="L62" s="123">
        <v>0</v>
      </c>
      <c r="M62" s="7"/>
      <c r="N62" s="240">
        <f t="shared" si="24"/>
        <v>0</v>
      </c>
      <c r="O62" s="240">
        <f t="shared" si="24"/>
        <v>0</v>
      </c>
      <c r="P62" s="240">
        <f t="shared" si="24"/>
        <v>0</v>
      </c>
      <c r="Q62" s="240">
        <f t="shared" si="24"/>
        <v>0</v>
      </c>
      <c r="R62" s="240">
        <f t="shared" si="24"/>
        <v>0</v>
      </c>
      <c r="S62" s="38">
        <f>SUM(N62:R62)</f>
        <v>0</v>
      </c>
      <c r="T62" s="41"/>
    </row>
    <row r="63" spans="1:20" ht="13.8" thickTop="1" x14ac:dyDescent="0.25">
      <c r="A63" s="41" t="s">
        <v>159</v>
      </c>
      <c r="B63" s="212"/>
      <c r="C63" s="212"/>
      <c r="D63" s="212"/>
      <c r="E63" s="212"/>
      <c r="F63" s="212"/>
      <c r="G63" s="130"/>
      <c r="H63" s="213"/>
      <c r="I63" s="213"/>
      <c r="J63" s="213"/>
      <c r="K63" s="213"/>
      <c r="L63" s="213"/>
      <c r="M63" s="7"/>
      <c r="N63" s="244">
        <f t="shared" ref="N63:S63" si="25">SUM(N61:N62)</f>
        <v>0</v>
      </c>
      <c r="O63" s="244">
        <f t="shared" si="25"/>
        <v>0</v>
      </c>
      <c r="P63" s="244">
        <f t="shared" si="25"/>
        <v>0</v>
      </c>
      <c r="Q63" s="244">
        <f t="shared" si="25"/>
        <v>0</v>
      </c>
      <c r="R63" s="244">
        <f t="shared" si="25"/>
        <v>0</v>
      </c>
      <c r="S63" s="214">
        <f t="shared" si="25"/>
        <v>0</v>
      </c>
      <c r="T63" s="41"/>
    </row>
    <row r="64" spans="1:20" x14ac:dyDescent="0.25">
      <c r="A64" s="1"/>
      <c r="B64" s="42"/>
      <c r="C64" s="42"/>
      <c r="D64" s="42"/>
      <c r="E64" s="42"/>
      <c r="F64" s="42"/>
      <c r="H64" s="44"/>
      <c r="I64" s="44"/>
      <c r="J64" s="44"/>
      <c r="K64" s="44"/>
      <c r="L64" s="44"/>
      <c r="M64" s="44"/>
      <c r="N64" s="236"/>
      <c r="O64" s="236"/>
      <c r="P64" s="236"/>
      <c r="Q64" s="236"/>
      <c r="R64" s="236"/>
      <c r="S64" s="236"/>
    </row>
    <row r="65" spans="1:20" x14ac:dyDescent="0.25">
      <c r="A65" s="245" t="s">
        <v>19</v>
      </c>
      <c r="B65" s="246"/>
      <c r="C65" s="246"/>
      <c r="D65" s="246"/>
      <c r="E65" s="246"/>
      <c r="F65" s="246"/>
      <c r="G65" s="247"/>
      <c r="H65" s="248"/>
      <c r="I65" s="248"/>
      <c r="J65" s="248"/>
      <c r="K65" s="248"/>
      <c r="L65" s="248"/>
      <c r="M65" s="249"/>
      <c r="N65" s="250">
        <f t="shared" ref="N65:S65" si="26">SUM(N58+N52+N37+N16+N45+N63)</f>
        <v>0</v>
      </c>
      <c r="O65" s="250">
        <f t="shared" si="26"/>
        <v>0</v>
      </c>
      <c r="P65" s="250">
        <f t="shared" si="26"/>
        <v>0</v>
      </c>
      <c r="Q65" s="250">
        <f t="shared" si="26"/>
        <v>0</v>
      </c>
      <c r="R65" s="250">
        <f t="shared" si="26"/>
        <v>0</v>
      </c>
      <c r="S65" s="250">
        <f t="shared" si="26"/>
        <v>0</v>
      </c>
    </row>
    <row r="66" spans="1:20" x14ac:dyDescent="0.25">
      <c r="A66" s="9"/>
      <c r="B66" s="251"/>
      <c r="C66" s="251"/>
      <c r="D66" s="251"/>
      <c r="E66" s="251"/>
      <c r="F66" s="251"/>
      <c r="G66" s="247"/>
      <c r="H66" s="249"/>
      <c r="I66" s="249"/>
      <c r="J66" s="249"/>
      <c r="K66" s="249"/>
      <c r="L66" s="249"/>
      <c r="M66" s="249"/>
      <c r="N66" s="40"/>
      <c r="O66" s="40"/>
      <c r="P66" s="40"/>
      <c r="Q66" s="40"/>
      <c r="R66" s="40"/>
      <c r="S66" s="40"/>
    </row>
    <row r="67" spans="1:20" s="46" customFormat="1" x14ac:dyDescent="0.25">
      <c r="A67" s="252" t="s">
        <v>105</v>
      </c>
      <c r="B67" s="302" t="s">
        <v>22</v>
      </c>
      <c r="C67" s="303"/>
      <c r="D67" s="303"/>
      <c r="E67" s="303"/>
      <c r="F67" s="304"/>
      <c r="G67" s="247"/>
      <c r="H67" s="312" t="s">
        <v>18</v>
      </c>
      <c r="I67" s="312"/>
      <c r="J67" s="312"/>
      <c r="K67" s="312"/>
      <c r="L67" s="312"/>
      <c r="M67" s="253"/>
      <c r="N67" s="312"/>
      <c r="O67" s="312"/>
      <c r="P67" s="312"/>
      <c r="Q67" s="312"/>
      <c r="R67" s="312"/>
      <c r="S67" s="254"/>
    </row>
    <row r="68" spans="1:20" x14ac:dyDescent="0.25">
      <c r="A68" s="255"/>
      <c r="B68" s="267" t="s">
        <v>179</v>
      </c>
      <c r="C68" s="256" t="s">
        <v>188</v>
      </c>
      <c r="D68" s="256" t="s">
        <v>194</v>
      </c>
      <c r="E68" s="256" t="s">
        <v>195</v>
      </c>
      <c r="F68" s="256" t="s">
        <v>196</v>
      </c>
      <c r="G68" s="247"/>
      <c r="H68" s="308" t="s">
        <v>157</v>
      </c>
      <c r="I68" s="309"/>
      <c r="J68" s="309"/>
      <c r="K68" s="309"/>
      <c r="L68" s="309"/>
      <c r="M68" s="249"/>
      <c r="N68" s="251">
        <f>SUM(N16*B69)</f>
        <v>0</v>
      </c>
      <c r="O68" s="251">
        <f>SUM(O16*C69)</f>
        <v>0</v>
      </c>
      <c r="P68" s="251">
        <f>SUM(P16*D69)</f>
        <v>0</v>
      </c>
      <c r="Q68" s="251">
        <f>SUM(Q16*E69)</f>
        <v>0</v>
      </c>
      <c r="R68" s="251">
        <f>SUM(R16*F69)</f>
        <v>0</v>
      </c>
      <c r="S68" s="257">
        <f t="shared" ref="S68:S74" si="27">SUM(N68:R68)</f>
        <v>0</v>
      </c>
    </row>
    <row r="69" spans="1:20" x14ac:dyDescent="0.25">
      <c r="A69" s="216" t="s">
        <v>170</v>
      </c>
      <c r="B69" s="268">
        <v>0.32</v>
      </c>
      <c r="C69" s="258">
        <v>0.32</v>
      </c>
      <c r="D69" s="258">
        <v>0.32</v>
      </c>
      <c r="E69" s="258">
        <v>0.32</v>
      </c>
      <c r="F69" s="258">
        <v>0.32</v>
      </c>
      <c r="G69" s="247"/>
      <c r="H69" s="309" t="s">
        <v>156</v>
      </c>
      <c r="I69" s="309"/>
      <c r="J69" s="309"/>
      <c r="K69" s="309"/>
      <c r="L69" s="309"/>
      <c r="M69" s="249"/>
      <c r="N69" s="251">
        <f>SUM(N37*B71)</f>
        <v>0</v>
      </c>
      <c r="O69" s="251">
        <f>SUM(O37*C71)</f>
        <v>0</v>
      </c>
      <c r="P69" s="251">
        <f>SUM(P37*D71)</f>
        <v>0</v>
      </c>
      <c r="Q69" s="251">
        <f>SUM(Q37*E71)</f>
        <v>0</v>
      </c>
      <c r="R69" s="251">
        <f>SUM(R37*F71)</f>
        <v>0</v>
      </c>
      <c r="S69" s="257">
        <f t="shared" si="27"/>
        <v>0</v>
      </c>
    </row>
    <row r="70" spans="1:20" x14ac:dyDescent="0.25">
      <c r="A70" s="216" t="s">
        <v>197</v>
      </c>
      <c r="B70" s="268">
        <v>9.4999999999999998E-3</v>
      </c>
      <c r="C70" s="258">
        <v>9.4999999999999998E-3</v>
      </c>
      <c r="D70" s="258">
        <v>9.4999999999999998E-3</v>
      </c>
      <c r="E70" s="258">
        <v>9.4999999999999998E-3</v>
      </c>
      <c r="F70" s="258">
        <v>9.4999999999999998E-3</v>
      </c>
      <c r="G70" s="247"/>
      <c r="H70" s="249"/>
      <c r="I70" s="249"/>
      <c r="J70" s="249"/>
      <c r="L70" s="249" t="s">
        <v>198</v>
      </c>
      <c r="M70" s="249"/>
      <c r="N70" s="251">
        <f>SUM(N37*B70)+SUM(N52*B70)</f>
        <v>0</v>
      </c>
      <c r="O70" s="251">
        <f>SUM(O37*B70)+SUM(O52*B70)</f>
        <v>0</v>
      </c>
      <c r="P70" s="251">
        <f>SUM(P37*B70)+SUM(P52*B70)</f>
        <v>0</v>
      </c>
      <c r="Q70" s="251">
        <f>SUM(Q37*B70)+SUM(Q52*B70)</f>
        <v>0</v>
      </c>
      <c r="R70" s="251">
        <f>SUM(R37*B70)+SUM(R52*B70)</f>
        <v>0</v>
      </c>
      <c r="S70" s="257">
        <f>SUM(N70:R70)</f>
        <v>0</v>
      </c>
    </row>
    <row r="71" spans="1:20" x14ac:dyDescent="0.25">
      <c r="A71" s="211" t="s">
        <v>155</v>
      </c>
      <c r="B71" s="268">
        <v>7.6499999999999999E-2</v>
      </c>
      <c r="C71" s="258">
        <v>7.6499999999999999E-2</v>
      </c>
      <c r="D71" s="258">
        <v>7.6499999999999999E-2</v>
      </c>
      <c r="E71" s="258">
        <v>7.6499999999999999E-2</v>
      </c>
      <c r="F71" s="258">
        <v>7.6499999999999999E-2</v>
      </c>
      <c r="G71" s="247"/>
      <c r="H71" s="309" t="s">
        <v>182</v>
      </c>
      <c r="I71" s="309"/>
      <c r="J71" s="309"/>
      <c r="K71" s="309"/>
      <c r="L71" s="309"/>
      <c r="M71" s="249"/>
      <c r="N71" s="251">
        <f>SUM(N45*B71)</f>
        <v>0</v>
      </c>
      <c r="O71" s="251">
        <f>SUM(O45*C71)</f>
        <v>0</v>
      </c>
      <c r="P71" s="251">
        <f>SUM(P45*D71)</f>
        <v>0</v>
      </c>
      <c r="Q71" s="251">
        <f>SUM(Q45*E71)</f>
        <v>0</v>
      </c>
      <c r="R71" s="251">
        <f>SUM(R45*F71)</f>
        <v>0</v>
      </c>
      <c r="S71" s="257">
        <f t="shared" si="27"/>
        <v>0</v>
      </c>
    </row>
    <row r="72" spans="1:20" x14ac:dyDescent="0.25">
      <c r="A72" s="259" t="s">
        <v>182</v>
      </c>
      <c r="B72" s="268">
        <v>7.6499999999999999E-2</v>
      </c>
      <c r="C72" s="258">
        <v>7.6499999999999999E-2</v>
      </c>
      <c r="D72" s="258">
        <v>7.6499999999999999E-2</v>
      </c>
      <c r="E72" s="258">
        <v>7.6499999999999999E-2</v>
      </c>
      <c r="F72" s="258">
        <v>7.6499999999999999E-2</v>
      </c>
      <c r="G72" s="247"/>
      <c r="H72" s="309" t="s">
        <v>124</v>
      </c>
      <c r="I72" s="309"/>
      <c r="J72" s="309"/>
      <c r="K72" s="309"/>
      <c r="L72" s="309"/>
      <c r="M72" s="249"/>
      <c r="N72" s="251">
        <f>SUM(N52*B74)</f>
        <v>0</v>
      </c>
      <c r="O72" s="251">
        <f>SUM(O52*C74)</f>
        <v>0</v>
      </c>
      <c r="P72" s="251">
        <f>SUM(P52*D74)</f>
        <v>0</v>
      </c>
      <c r="Q72" s="251">
        <f>SUM(Q52*E74)</f>
        <v>0</v>
      </c>
      <c r="R72" s="251">
        <f>SUM(R52*F74)</f>
        <v>0</v>
      </c>
      <c r="S72" s="257">
        <f t="shared" si="27"/>
        <v>0</v>
      </c>
    </row>
    <row r="73" spans="1:20" x14ac:dyDescent="0.25">
      <c r="A73" s="211" t="s">
        <v>168</v>
      </c>
      <c r="B73" s="268">
        <f>SUM(B71)</f>
        <v>7.6499999999999999E-2</v>
      </c>
      <c r="C73" s="258">
        <f>SUM(C71)</f>
        <v>7.6499999999999999E-2</v>
      </c>
      <c r="D73" s="258">
        <f>SUM(D71)</f>
        <v>7.6499999999999999E-2</v>
      </c>
      <c r="E73" s="258">
        <f>SUM(E71)</f>
        <v>7.6499999999999999E-2</v>
      </c>
      <c r="F73" s="258">
        <f>SUM(F71)</f>
        <v>7.6499999999999999E-2</v>
      </c>
      <c r="G73" s="247"/>
      <c r="H73" s="309" t="s">
        <v>128</v>
      </c>
      <c r="I73" s="313"/>
      <c r="J73" s="313"/>
      <c r="K73" s="313"/>
      <c r="L73" s="313"/>
      <c r="M73" s="249"/>
      <c r="N73" s="251">
        <f>SUM(N58*B75)</f>
        <v>0</v>
      </c>
      <c r="O73" s="251">
        <f>SUM(O58*C75)</f>
        <v>0</v>
      </c>
      <c r="P73" s="251">
        <f>SUM(P58*D75)</f>
        <v>0</v>
      </c>
      <c r="Q73" s="251">
        <f>SUM(Q58*E75)</f>
        <v>0</v>
      </c>
      <c r="R73" s="251">
        <f>SUM(R58*F75)</f>
        <v>0</v>
      </c>
      <c r="S73" s="257">
        <f t="shared" si="27"/>
        <v>0</v>
      </c>
    </row>
    <row r="74" spans="1:20" x14ac:dyDescent="0.25">
      <c r="A74" s="211" t="s">
        <v>152</v>
      </c>
      <c r="B74" s="268">
        <f>SUM(B71)</f>
        <v>7.6499999999999999E-2</v>
      </c>
      <c r="C74" s="258">
        <f>SUM(C71)</f>
        <v>7.6499999999999999E-2</v>
      </c>
      <c r="D74" s="258">
        <f>SUM(D71)</f>
        <v>7.6499999999999999E-2</v>
      </c>
      <c r="E74" s="258">
        <f>SUM(E71)</f>
        <v>7.6499999999999999E-2</v>
      </c>
      <c r="F74" s="258">
        <f>SUM(F71)</f>
        <v>7.6499999999999999E-2</v>
      </c>
      <c r="G74" s="247"/>
      <c r="H74" s="310" t="s">
        <v>160</v>
      </c>
      <c r="I74" s="311"/>
      <c r="J74" s="311"/>
      <c r="K74" s="311"/>
      <c r="L74" s="311"/>
      <c r="M74" s="249"/>
      <c r="N74" s="251">
        <f>SUM(N63*B75)</f>
        <v>0</v>
      </c>
      <c r="O74" s="251">
        <f>SUM(O63*C75)</f>
        <v>0</v>
      </c>
      <c r="P74" s="251">
        <f>SUM(P63*D75)</f>
        <v>0</v>
      </c>
      <c r="Q74" s="251">
        <f>SUM(Q63*E75)</f>
        <v>0</v>
      </c>
      <c r="R74" s="251">
        <f>SUM(R63*F75)</f>
        <v>0</v>
      </c>
      <c r="S74" s="257">
        <f t="shared" si="27"/>
        <v>0</v>
      </c>
    </row>
    <row r="75" spans="1:20" ht="13.8" thickBot="1" x14ac:dyDescent="0.3">
      <c r="A75" s="211" t="s">
        <v>169</v>
      </c>
      <c r="B75" s="268">
        <v>0</v>
      </c>
      <c r="C75" s="258">
        <v>0</v>
      </c>
      <c r="D75" s="258">
        <v>0</v>
      </c>
      <c r="E75" s="258">
        <v>0</v>
      </c>
      <c r="F75" s="258">
        <v>0</v>
      </c>
      <c r="G75" s="247"/>
      <c r="H75" s="260"/>
      <c r="I75" s="317" t="s">
        <v>23</v>
      </c>
      <c r="J75" s="317"/>
      <c r="K75" s="317"/>
      <c r="L75" s="317"/>
      <c r="M75" s="261"/>
      <c r="N75" s="262">
        <f t="shared" ref="N75:S75" si="28">SUM(N68:N74)</f>
        <v>0</v>
      </c>
      <c r="O75" s="262">
        <f t="shared" si="28"/>
        <v>0</v>
      </c>
      <c r="P75" s="262">
        <f t="shared" si="28"/>
        <v>0</v>
      </c>
      <c r="Q75" s="262">
        <f t="shared" si="28"/>
        <v>0</v>
      </c>
      <c r="R75" s="262">
        <f t="shared" si="28"/>
        <v>0</v>
      </c>
      <c r="S75" s="262">
        <f t="shared" si="28"/>
        <v>0</v>
      </c>
    </row>
    <row r="76" spans="1:20" ht="13.8" thickTop="1" x14ac:dyDescent="0.25">
      <c r="A76" s="10"/>
      <c r="B76" s="247"/>
      <c r="C76" s="247"/>
      <c r="D76" s="247"/>
      <c r="E76" s="247"/>
      <c r="F76" s="247"/>
      <c r="G76" s="247"/>
      <c r="H76" s="263"/>
      <c r="I76" s="263"/>
      <c r="J76" s="263"/>
      <c r="K76" s="263"/>
      <c r="L76" s="263"/>
      <c r="M76" s="264"/>
      <c r="N76" s="265">
        <f>SUM(N75+N65)</f>
        <v>0</v>
      </c>
      <c r="O76" s="265">
        <f>SUM(O75+O65)</f>
        <v>0</v>
      </c>
      <c r="P76" s="265">
        <f>SUM(P75+P65)</f>
        <v>0</v>
      </c>
      <c r="Q76" s="265">
        <f>SUM(Q75+Q65)</f>
        <v>0</v>
      </c>
      <c r="R76" s="265">
        <f>SUM(R75+R65)</f>
        <v>0</v>
      </c>
      <c r="S76" s="266">
        <f>SUM(N76:R76)</f>
        <v>0</v>
      </c>
      <c r="T76" s="46" t="s">
        <v>100</v>
      </c>
    </row>
    <row r="77" spans="1:20" x14ac:dyDescent="0.25">
      <c r="A77" s="298" t="s">
        <v>183</v>
      </c>
      <c r="B77" s="298"/>
      <c r="C77" s="298"/>
      <c r="D77" s="298"/>
      <c r="E77" s="298"/>
      <c r="F77" s="298"/>
      <c r="G77" s="298"/>
      <c r="H77" s="298"/>
      <c r="I77" s="298"/>
      <c r="J77" s="298"/>
      <c r="K77" s="247"/>
      <c r="L77" s="247"/>
      <c r="M77" s="247"/>
      <c r="N77" s="10"/>
      <c r="O77" s="10"/>
      <c r="P77" s="10"/>
      <c r="Q77" s="10"/>
      <c r="R77" s="10"/>
      <c r="S77" s="10"/>
    </row>
    <row r="78" spans="1:20" x14ac:dyDescent="0.25">
      <c r="A78" s="10" t="s">
        <v>126</v>
      </c>
      <c r="B78" s="247"/>
      <c r="C78" s="247"/>
      <c r="D78" s="247"/>
      <c r="E78" s="247"/>
      <c r="F78" s="247"/>
      <c r="G78" s="247"/>
      <c r="H78" s="247"/>
      <c r="I78" s="247"/>
      <c r="J78" s="247"/>
      <c r="K78" s="247"/>
      <c r="L78" s="247"/>
      <c r="M78" s="247"/>
      <c r="N78" s="10"/>
      <c r="O78" s="10"/>
      <c r="P78" s="10"/>
      <c r="Q78" s="10"/>
      <c r="R78" s="10"/>
      <c r="S78" s="10"/>
    </row>
    <row r="79" spans="1:20" x14ac:dyDescent="0.25">
      <c r="A79" s="46"/>
      <c r="B79" s="230"/>
      <c r="C79" s="230"/>
      <c r="D79" s="230"/>
      <c r="E79" s="230"/>
      <c r="F79" s="230"/>
      <c r="G79" s="230"/>
      <c r="H79" s="230"/>
      <c r="I79" s="230"/>
      <c r="J79" s="230"/>
      <c r="K79" s="230"/>
      <c r="L79" s="230"/>
      <c r="M79" s="230"/>
      <c r="N79" s="46"/>
      <c r="O79" s="46"/>
      <c r="P79" s="46"/>
      <c r="Q79" s="46"/>
      <c r="R79" s="46"/>
      <c r="S79" s="46"/>
    </row>
    <row r="80" spans="1:20" x14ac:dyDescent="0.25">
      <c r="A80" s="46"/>
      <c r="B80" s="230"/>
      <c r="C80" s="230"/>
      <c r="D80" s="230"/>
      <c r="E80" s="230"/>
      <c r="F80" s="230"/>
      <c r="G80" s="230"/>
      <c r="H80" s="230"/>
      <c r="I80" s="230"/>
      <c r="J80" s="230"/>
      <c r="K80" s="230"/>
      <c r="L80" s="230"/>
      <c r="M80" s="230"/>
      <c r="N80" s="46"/>
      <c r="O80" s="46"/>
      <c r="P80" s="46"/>
      <c r="Q80" s="46"/>
      <c r="R80" s="46"/>
      <c r="S80" s="46"/>
    </row>
    <row r="81" spans="1:19" x14ac:dyDescent="0.25">
      <c r="A81" s="46"/>
      <c r="B81" s="230"/>
      <c r="C81" s="230"/>
      <c r="D81" s="230"/>
      <c r="E81" s="230"/>
      <c r="F81" s="230"/>
      <c r="G81" s="230"/>
      <c r="H81" s="230"/>
      <c r="I81" s="230"/>
      <c r="J81" s="230"/>
      <c r="K81" s="230"/>
      <c r="L81" s="230"/>
      <c r="M81" s="230"/>
      <c r="N81" s="46"/>
      <c r="O81" s="46"/>
      <c r="P81" s="46"/>
      <c r="Q81" s="46"/>
      <c r="R81" s="46"/>
      <c r="S81" s="46"/>
    </row>
    <row r="82" spans="1:19" x14ac:dyDescent="0.25">
      <c r="A82" s="46"/>
      <c r="B82" s="230"/>
      <c r="C82" s="230"/>
      <c r="D82" s="230"/>
      <c r="E82" s="230"/>
      <c r="F82" s="230"/>
      <c r="G82" s="230"/>
      <c r="H82" s="230"/>
      <c r="I82" s="230"/>
      <c r="J82" s="230"/>
      <c r="K82" s="230"/>
      <c r="L82" s="230"/>
      <c r="M82" s="230"/>
      <c r="N82" s="46"/>
      <c r="O82" s="46"/>
      <c r="P82" s="46"/>
      <c r="Q82" s="46"/>
      <c r="R82" s="46"/>
      <c r="S82" s="46"/>
    </row>
    <row r="83" spans="1:19" x14ac:dyDescent="0.25">
      <c r="A83" s="46"/>
      <c r="B83" s="230"/>
      <c r="C83" s="230"/>
      <c r="D83" s="230"/>
      <c r="E83" s="230"/>
      <c r="F83" s="230"/>
      <c r="G83" s="230"/>
      <c r="H83" s="230"/>
      <c r="I83" s="230"/>
      <c r="J83" s="230"/>
      <c r="K83" s="230"/>
      <c r="L83" s="230"/>
      <c r="M83" s="230"/>
      <c r="N83" s="46"/>
      <c r="O83" s="46"/>
      <c r="P83" s="46"/>
      <c r="Q83" s="46"/>
      <c r="R83" s="46"/>
      <c r="S83" s="46"/>
    </row>
    <row r="84" spans="1:19" x14ac:dyDescent="0.25">
      <c r="A84" s="46"/>
      <c r="B84" s="230"/>
      <c r="C84" s="230"/>
      <c r="D84" s="230"/>
      <c r="E84" s="230"/>
      <c r="F84" s="230"/>
      <c r="G84" s="230"/>
      <c r="H84" s="230"/>
      <c r="I84" s="230"/>
      <c r="J84" s="230"/>
      <c r="K84" s="230"/>
      <c r="L84" s="230"/>
      <c r="M84" s="230"/>
      <c r="N84" s="46"/>
      <c r="O84" s="46"/>
      <c r="P84" s="46"/>
      <c r="Q84" s="46"/>
      <c r="R84" s="46"/>
      <c r="S84" s="46"/>
    </row>
    <row r="85" spans="1:19" x14ac:dyDescent="0.25">
      <c r="A85" s="46"/>
      <c r="B85" s="230"/>
      <c r="C85" s="230"/>
      <c r="D85" s="230"/>
      <c r="E85" s="230"/>
      <c r="F85" s="230"/>
      <c r="G85" s="230"/>
      <c r="H85" s="230"/>
      <c r="I85" s="230"/>
      <c r="J85" s="230"/>
      <c r="K85" s="230"/>
      <c r="L85" s="230"/>
      <c r="M85" s="230"/>
      <c r="N85" s="46"/>
      <c r="O85" s="46"/>
      <c r="P85" s="46"/>
      <c r="Q85" s="46"/>
      <c r="R85" s="46"/>
      <c r="S85" s="46"/>
    </row>
    <row r="86" spans="1:19" x14ac:dyDescent="0.25">
      <c r="A86" s="46"/>
      <c r="B86" s="230"/>
      <c r="C86" s="230"/>
      <c r="D86" s="230"/>
      <c r="E86" s="230"/>
      <c r="F86" s="230"/>
      <c r="G86" s="230"/>
      <c r="H86" s="230"/>
      <c r="I86" s="230"/>
      <c r="J86" s="230"/>
      <c r="K86" s="230"/>
      <c r="L86" s="230"/>
      <c r="M86" s="230"/>
      <c r="N86" s="46"/>
      <c r="O86" s="46"/>
      <c r="P86" s="46"/>
      <c r="Q86" s="46"/>
      <c r="R86" s="46"/>
      <c r="S86" s="46"/>
    </row>
    <row r="87" spans="1:19" x14ac:dyDescent="0.25">
      <c r="A87" s="46"/>
      <c r="B87" s="230"/>
      <c r="C87" s="230"/>
      <c r="D87" s="230"/>
      <c r="E87" s="230"/>
      <c r="F87" s="230"/>
      <c r="G87" s="230"/>
      <c r="H87" s="230"/>
      <c r="I87" s="230"/>
      <c r="J87" s="230"/>
      <c r="K87" s="230"/>
      <c r="L87" s="230"/>
      <c r="M87" s="230"/>
      <c r="N87" s="46"/>
      <c r="O87" s="46"/>
      <c r="P87" s="46"/>
      <c r="Q87" s="46"/>
      <c r="R87" s="46"/>
      <c r="S87" s="46"/>
    </row>
    <row r="88" spans="1:19" x14ac:dyDescent="0.25">
      <c r="A88" s="46"/>
      <c r="B88" s="230"/>
      <c r="C88" s="230"/>
      <c r="D88" s="230"/>
      <c r="E88" s="230"/>
      <c r="F88" s="230"/>
      <c r="G88" s="230"/>
      <c r="H88" s="230"/>
      <c r="I88" s="230"/>
      <c r="J88" s="230"/>
      <c r="K88" s="230"/>
      <c r="L88" s="230"/>
      <c r="M88" s="230"/>
      <c r="N88" s="46"/>
      <c r="O88" s="46"/>
      <c r="P88" s="46"/>
      <c r="Q88" s="46"/>
      <c r="R88" s="46"/>
      <c r="S88" s="46"/>
    </row>
    <row r="89" spans="1:19" x14ac:dyDescent="0.25">
      <c r="A89" s="46"/>
      <c r="B89" s="230"/>
      <c r="C89" s="230"/>
      <c r="D89" s="230"/>
      <c r="E89" s="230"/>
      <c r="F89" s="230"/>
      <c r="G89" s="230"/>
      <c r="H89" s="230"/>
      <c r="I89" s="230"/>
      <c r="J89" s="230"/>
      <c r="K89" s="230"/>
      <c r="L89" s="230"/>
      <c r="M89" s="230"/>
      <c r="N89" s="46"/>
      <c r="O89" s="46"/>
      <c r="P89" s="46"/>
      <c r="Q89" s="46"/>
      <c r="R89" s="46"/>
      <c r="S89" s="46"/>
    </row>
    <row r="90" spans="1:19" x14ac:dyDescent="0.25">
      <c r="A90" s="46"/>
      <c r="B90" s="230"/>
      <c r="C90" s="230"/>
      <c r="D90" s="230"/>
      <c r="E90" s="230"/>
      <c r="F90" s="230"/>
      <c r="G90" s="230"/>
      <c r="H90" s="230"/>
      <c r="I90" s="230"/>
      <c r="J90" s="230"/>
      <c r="K90" s="230"/>
      <c r="L90" s="230"/>
      <c r="M90" s="230"/>
      <c r="N90" s="46"/>
      <c r="O90" s="46"/>
      <c r="P90" s="46"/>
      <c r="Q90" s="46"/>
      <c r="R90" s="46"/>
      <c r="S90" s="46"/>
    </row>
    <row r="91" spans="1:19" x14ac:dyDescent="0.25">
      <c r="A91" s="46"/>
      <c r="B91" s="230"/>
      <c r="C91" s="230"/>
      <c r="D91" s="230"/>
      <c r="E91" s="230"/>
      <c r="F91" s="230"/>
      <c r="G91" s="230"/>
      <c r="H91" s="230"/>
      <c r="I91" s="230"/>
      <c r="J91" s="230"/>
      <c r="K91" s="230"/>
      <c r="L91" s="230"/>
      <c r="M91" s="230"/>
      <c r="N91" s="46"/>
      <c r="O91" s="46"/>
      <c r="P91" s="46"/>
      <c r="Q91" s="46"/>
      <c r="R91" s="46"/>
      <c r="S91" s="46"/>
    </row>
    <row r="92" spans="1:19" x14ac:dyDescent="0.25">
      <c r="A92" s="46"/>
      <c r="B92" s="230"/>
      <c r="C92" s="230"/>
      <c r="D92" s="230"/>
      <c r="E92" s="230"/>
      <c r="F92" s="230"/>
      <c r="G92" s="230"/>
      <c r="H92" s="230"/>
      <c r="I92" s="230"/>
      <c r="J92" s="230"/>
      <c r="K92" s="230"/>
      <c r="L92" s="230"/>
      <c r="M92" s="230"/>
      <c r="N92" s="46"/>
      <c r="O92" s="46"/>
      <c r="P92" s="46"/>
      <c r="Q92" s="46"/>
      <c r="R92" s="46"/>
      <c r="S92" s="46"/>
    </row>
    <row r="93" spans="1:19" x14ac:dyDescent="0.25">
      <c r="A93" s="46"/>
      <c r="B93" s="230"/>
      <c r="C93" s="230"/>
      <c r="D93" s="230"/>
      <c r="E93" s="230"/>
      <c r="F93" s="230"/>
      <c r="G93" s="230"/>
      <c r="H93" s="230"/>
      <c r="I93" s="230"/>
      <c r="J93" s="230"/>
      <c r="K93" s="230"/>
      <c r="L93" s="230"/>
      <c r="M93" s="230"/>
      <c r="N93" s="46"/>
      <c r="O93" s="46"/>
      <c r="P93" s="46"/>
      <c r="Q93" s="46"/>
      <c r="R93" s="46"/>
      <c r="S93" s="46"/>
    </row>
    <row r="94" spans="1:19" x14ac:dyDescent="0.25">
      <c r="A94" s="46"/>
      <c r="B94" s="230"/>
      <c r="C94" s="230"/>
      <c r="D94" s="230"/>
      <c r="E94" s="230"/>
      <c r="F94" s="230"/>
      <c r="G94" s="230"/>
      <c r="H94" s="230"/>
      <c r="I94" s="230"/>
      <c r="J94" s="230"/>
      <c r="K94" s="230"/>
      <c r="L94" s="230"/>
      <c r="M94" s="230"/>
      <c r="N94" s="46"/>
      <c r="O94" s="46"/>
      <c r="P94" s="46"/>
      <c r="Q94" s="46"/>
      <c r="R94" s="46"/>
      <c r="S94" s="46"/>
    </row>
    <row r="95" spans="1:19" x14ac:dyDescent="0.25">
      <c r="A95" s="46"/>
      <c r="B95" s="230"/>
      <c r="C95" s="230"/>
      <c r="D95" s="230"/>
      <c r="E95" s="230"/>
      <c r="F95" s="230"/>
      <c r="G95" s="230"/>
      <c r="H95" s="230"/>
      <c r="I95" s="230"/>
      <c r="J95" s="230"/>
      <c r="K95" s="230"/>
      <c r="L95" s="230"/>
      <c r="M95" s="230"/>
      <c r="N95" s="46"/>
      <c r="O95" s="46"/>
      <c r="P95" s="46"/>
      <c r="Q95" s="46"/>
      <c r="R95" s="46"/>
      <c r="S95" s="46"/>
    </row>
    <row r="96" spans="1:19" x14ac:dyDescent="0.25">
      <c r="A96" s="46"/>
      <c r="B96" s="230"/>
      <c r="C96" s="230"/>
      <c r="D96" s="230"/>
      <c r="E96" s="230"/>
      <c r="F96" s="230"/>
      <c r="G96" s="230"/>
      <c r="H96" s="230"/>
      <c r="I96" s="230"/>
      <c r="J96" s="230"/>
      <c r="K96" s="230"/>
      <c r="L96" s="230"/>
      <c r="M96" s="230"/>
      <c r="N96" s="46"/>
      <c r="O96" s="46"/>
      <c r="P96" s="46"/>
      <c r="Q96" s="46"/>
      <c r="R96" s="46"/>
      <c r="S96" s="46"/>
    </row>
    <row r="97" spans="1:19" x14ac:dyDescent="0.25">
      <c r="A97" s="46"/>
      <c r="B97" s="230"/>
      <c r="C97" s="230"/>
      <c r="D97" s="230"/>
      <c r="E97" s="230"/>
      <c r="F97" s="230"/>
      <c r="G97" s="230"/>
      <c r="H97" s="230"/>
      <c r="I97" s="230"/>
      <c r="J97" s="230"/>
      <c r="K97" s="230"/>
      <c r="L97" s="230"/>
      <c r="M97" s="230"/>
      <c r="N97" s="46"/>
      <c r="O97" s="46"/>
      <c r="P97" s="46"/>
      <c r="Q97" s="46"/>
      <c r="R97" s="46"/>
      <c r="S97" s="46"/>
    </row>
    <row r="98" spans="1:19" x14ac:dyDescent="0.25">
      <c r="A98" s="46"/>
      <c r="B98" s="230"/>
      <c r="C98" s="230"/>
      <c r="D98" s="230"/>
      <c r="E98" s="230"/>
      <c r="F98" s="230"/>
      <c r="G98" s="230"/>
      <c r="H98" s="230"/>
      <c r="I98" s="230"/>
      <c r="J98" s="230"/>
      <c r="K98" s="230"/>
      <c r="L98" s="230"/>
      <c r="M98" s="230"/>
      <c r="N98" s="46"/>
      <c r="O98" s="46"/>
      <c r="P98" s="46"/>
      <c r="Q98" s="46"/>
      <c r="R98" s="46"/>
      <c r="S98" s="46"/>
    </row>
    <row r="99" spans="1:19" x14ac:dyDescent="0.25">
      <c r="A99" s="46"/>
      <c r="B99" s="230"/>
      <c r="C99" s="230"/>
      <c r="D99" s="230"/>
      <c r="E99" s="230"/>
      <c r="F99" s="230"/>
      <c r="G99" s="230"/>
      <c r="H99" s="230"/>
      <c r="I99" s="230"/>
      <c r="J99" s="230"/>
      <c r="K99" s="230"/>
      <c r="L99" s="230"/>
      <c r="M99" s="230"/>
      <c r="N99" s="46"/>
      <c r="O99" s="46"/>
      <c r="P99" s="46"/>
      <c r="Q99" s="46"/>
      <c r="R99" s="46"/>
      <c r="S99" s="46"/>
    </row>
    <row r="100" spans="1:19" x14ac:dyDescent="0.25">
      <c r="A100" s="46"/>
      <c r="B100" s="230"/>
      <c r="C100" s="230"/>
      <c r="D100" s="230"/>
      <c r="E100" s="230"/>
      <c r="F100" s="230"/>
      <c r="G100" s="230"/>
      <c r="H100" s="230"/>
      <c r="I100" s="230"/>
      <c r="J100" s="230"/>
      <c r="K100" s="230"/>
      <c r="L100" s="230"/>
      <c r="M100" s="230"/>
      <c r="N100" s="46"/>
      <c r="O100" s="46"/>
      <c r="P100" s="46"/>
      <c r="Q100" s="46"/>
      <c r="R100" s="46"/>
      <c r="S100" s="46"/>
    </row>
    <row r="101" spans="1:19" x14ac:dyDescent="0.25">
      <c r="A101" s="46"/>
      <c r="B101" s="230"/>
      <c r="C101" s="230"/>
      <c r="D101" s="230"/>
      <c r="E101" s="230"/>
      <c r="F101" s="230"/>
      <c r="G101" s="230"/>
      <c r="H101" s="230"/>
      <c r="I101" s="230"/>
      <c r="J101" s="230"/>
      <c r="K101" s="230"/>
      <c r="L101" s="230"/>
      <c r="M101" s="230"/>
      <c r="N101" s="46"/>
      <c r="O101" s="46"/>
      <c r="P101" s="46"/>
      <c r="Q101" s="46"/>
      <c r="R101" s="46"/>
      <c r="S101" s="46"/>
    </row>
    <row r="102" spans="1:19" x14ac:dyDescent="0.25">
      <c r="A102" s="46"/>
      <c r="B102" s="230"/>
      <c r="C102" s="230"/>
      <c r="D102" s="230"/>
      <c r="E102" s="230"/>
      <c r="F102" s="230"/>
      <c r="G102" s="230"/>
      <c r="H102" s="230"/>
      <c r="I102" s="230"/>
      <c r="J102" s="230"/>
      <c r="K102" s="230"/>
      <c r="L102" s="230"/>
      <c r="M102" s="230"/>
      <c r="N102" s="46"/>
      <c r="O102" s="46"/>
      <c r="P102" s="46"/>
      <c r="Q102" s="46"/>
      <c r="R102" s="46"/>
      <c r="S102" s="46"/>
    </row>
    <row r="103" spans="1:19" x14ac:dyDescent="0.25">
      <c r="A103" s="46"/>
      <c r="B103" s="230"/>
      <c r="C103" s="230"/>
      <c r="D103" s="230"/>
      <c r="E103" s="230"/>
      <c r="F103" s="230"/>
      <c r="G103" s="230"/>
      <c r="H103" s="230"/>
      <c r="I103" s="230"/>
      <c r="J103" s="230"/>
      <c r="K103" s="230"/>
      <c r="L103" s="230"/>
      <c r="M103" s="230"/>
      <c r="N103" s="46"/>
      <c r="O103" s="46"/>
      <c r="P103" s="46"/>
      <c r="Q103" s="46"/>
      <c r="R103" s="46"/>
      <c r="S103" s="46"/>
    </row>
    <row r="104" spans="1:19" x14ac:dyDescent="0.25">
      <c r="A104" s="46"/>
      <c r="B104" s="230"/>
      <c r="C104" s="230"/>
      <c r="D104" s="230"/>
      <c r="E104" s="230"/>
      <c r="F104" s="230"/>
      <c r="G104" s="230"/>
      <c r="H104" s="230"/>
      <c r="I104" s="230"/>
      <c r="J104" s="230"/>
      <c r="K104" s="230"/>
      <c r="L104" s="230"/>
      <c r="M104" s="230"/>
      <c r="N104" s="46"/>
      <c r="O104" s="46"/>
      <c r="P104" s="46"/>
      <c r="Q104" s="46"/>
      <c r="R104" s="46"/>
      <c r="S104" s="46"/>
    </row>
    <row r="105" spans="1:19" x14ac:dyDescent="0.25">
      <c r="A105" s="46"/>
      <c r="B105" s="230"/>
      <c r="C105" s="230"/>
      <c r="D105" s="230"/>
      <c r="E105" s="230"/>
      <c r="F105" s="230"/>
      <c r="G105" s="230"/>
      <c r="H105" s="230"/>
      <c r="I105" s="230"/>
      <c r="J105" s="230"/>
      <c r="K105" s="230"/>
      <c r="L105" s="230"/>
      <c r="M105" s="230"/>
      <c r="N105" s="46"/>
      <c r="O105" s="46"/>
      <c r="P105" s="46"/>
      <c r="Q105" s="46"/>
      <c r="R105" s="46"/>
      <c r="S105" s="46"/>
    </row>
    <row r="106" spans="1:19" x14ac:dyDescent="0.25">
      <c r="A106" s="46"/>
      <c r="B106" s="230"/>
      <c r="C106" s="230"/>
      <c r="D106" s="230"/>
      <c r="E106" s="230"/>
      <c r="F106" s="230"/>
      <c r="G106" s="230"/>
      <c r="H106" s="230"/>
      <c r="I106" s="230"/>
      <c r="J106" s="230"/>
      <c r="K106" s="230"/>
      <c r="L106" s="230"/>
      <c r="M106" s="230"/>
      <c r="N106" s="46"/>
      <c r="O106" s="46"/>
      <c r="P106" s="46"/>
      <c r="Q106" s="46"/>
      <c r="R106" s="46"/>
      <c r="S106" s="46"/>
    </row>
    <row r="107" spans="1:19" x14ac:dyDescent="0.25">
      <c r="A107" s="46"/>
      <c r="B107" s="230"/>
      <c r="C107" s="230"/>
      <c r="D107" s="230"/>
      <c r="E107" s="230"/>
      <c r="F107" s="230"/>
      <c r="G107" s="230"/>
      <c r="H107" s="230"/>
      <c r="I107" s="230"/>
      <c r="J107" s="230"/>
      <c r="K107" s="230"/>
      <c r="L107" s="230"/>
      <c r="M107" s="230"/>
      <c r="N107" s="46"/>
      <c r="O107" s="46"/>
      <c r="P107" s="46"/>
      <c r="Q107" s="46"/>
      <c r="R107" s="46"/>
      <c r="S107" s="46"/>
    </row>
    <row r="108" spans="1:19" x14ac:dyDescent="0.25">
      <c r="A108" s="46"/>
      <c r="B108" s="230"/>
      <c r="C108" s="230"/>
      <c r="D108" s="230"/>
      <c r="E108" s="230"/>
      <c r="F108" s="230"/>
      <c r="G108" s="230"/>
      <c r="H108" s="230"/>
      <c r="I108" s="230"/>
      <c r="J108" s="230"/>
      <c r="K108" s="230"/>
      <c r="L108" s="230"/>
      <c r="M108" s="230"/>
      <c r="N108" s="46"/>
      <c r="O108" s="46"/>
      <c r="P108" s="46"/>
      <c r="Q108" s="46"/>
      <c r="R108" s="46"/>
      <c r="S108" s="46"/>
    </row>
    <row r="109" spans="1:19" x14ac:dyDescent="0.25">
      <c r="A109" s="46"/>
      <c r="B109" s="230"/>
      <c r="C109" s="230"/>
      <c r="D109" s="230"/>
      <c r="E109" s="230"/>
      <c r="F109" s="230"/>
      <c r="G109" s="230"/>
      <c r="H109" s="230"/>
      <c r="I109" s="230"/>
      <c r="J109" s="230"/>
      <c r="K109" s="230"/>
      <c r="L109" s="230"/>
      <c r="M109" s="230"/>
      <c r="N109" s="46"/>
      <c r="O109" s="46"/>
      <c r="P109" s="46"/>
      <c r="Q109" s="46"/>
      <c r="R109" s="46"/>
      <c r="S109" s="46"/>
    </row>
    <row r="110" spans="1:19" x14ac:dyDescent="0.25">
      <c r="A110" s="46"/>
      <c r="B110" s="230"/>
      <c r="C110" s="230"/>
      <c r="D110" s="230"/>
      <c r="E110" s="230"/>
      <c r="F110" s="230"/>
      <c r="G110" s="230"/>
      <c r="H110" s="230"/>
      <c r="I110" s="230"/>
      <c r="J110" s="230"/>
      <c r="K110" s="230"/>
      <c r="L110" s="230"/>
      <c r="M110" s="230"/>
      <c r="N110" s="46"/>
      <c r="O110" s="46"/>
      <c r="P110" s="46"/>
      <c r="Q110" s="46"/>
      <c r="R110" s="46"/>
      <c r="S110" s="46"/>
    </row>
    <row r="111" spans="1:19" x14ac:dyDescent="0.25">
      <c r="A111" s="46"/>
      <c r="B111" s="230"/>
      <c r="C111" s="230"/>
      <c r="D111" s="230"/>
      <c r="E111" s="230"/>
      <c r="F111" s="230"/>
      <c r="G111" s="230"/>
      <c r="H111" s="230"/>
      <c r="I111" s="230"/>
      <c r="J111" s="230"/>
      <c r="K111" s="230"/>
      <c r="L111" s="230"/>
      <c r="M111" s="230"/>
      <c r="N111" s="46"/>
      <c r="O111" s="46"/>
      <c r="P111" s="46"/>
      <c r="Q111" s="46"/>
      <c r="R111" s="46"/>
      <c r="S111" s="46"/>
    </row>
    <row r="112" spans="1:19" x14ac:dyDescent="0.25">
      <c r="A112" s="46"/>
      <c r="B112" s="230"/>
      <c r="C112" s="230"/>
      <c r="D112" s="230"/>
      <c r="E112" s="230"/>
      <c r="F112" s="230"/>
      <c r="G112" s="230"/>
      <c r="H112" s="230"/>
      <c r="I112" s="230"/>
      <c r="J112" s="230"/>
      <c r="K112" s="230"/>
      <c r="L112" s="230"/>
      <c r="M112" s="230"/>
      <c r="N112" s="46"/>
      <c r="O112" s="46"/>
      <c r="P112" s="46"/>
      <c r="Q112" s="46"/>
      <c r="R112" s="46"/>
      <c r="S112" s="46"/>
    </row>
    <row r="113" spans="1:19" x14ac:dyDescent="0.25">
      <c r="A113" s="46"/>
      <c r="B113" s="230"/>
      <c r="C113" s="230"/>
      <c r="D113" s="230"/>
      <c r="E113" s="230"/>
      <c r="F113" s="230"/>
      <c r="G113" s="230"/>
      <c r="H113" s="230"/>
      <c r="I113" s="230"/>
      <c r="J113" s="230"/>
      <c r="K113" s="230"/>
      <c r="L113" s="230"/>
      <c r="M113" s="230"/>
      <c r="N113" s="46"/>
      <c r="O113" s="46"/>
      <c r="P113" s="46"/>
      <c r="Q113" s="46"/>
      <c r="R113" s="46"/>
      <c r="S113" s="46"/>
    </row>
    <row r="114" spans="1:19" x14ac:dyDescent="0.25">
      <c r="A114" s="46"/>
      <c r="B114" s="230"/>
      <c r="C114" s="230"/>
      <c r="D114" s="230"/>
      <c r="E114" s="230"/>
      <c r="F114" s="230"/>
      <c r="G114" s="230"/>
      <c r="H114" s="230"/>
      <c r="I114" s="230"/>
      <c r="J114" s="230"/>
      <c r="K114" s="230"/>
      <c r="L114" s="230"/>
      <c r="M114" s="230"/>
      <c r="N114" s="46"/>
      <c r="O114" s="46"/>
      <c r="P114" s="46"/>
      <c r="Q114" s="46"/>
      <c r="R114" s="46"/>
      <c r="S114" s="46"/>
    </row>
    <row r="115" spans="1:19" x14ac:dyDescent="0.25">
      <c r="A115" s="46"/>
      <c r="B115" s="230"/>
      <c r="C115" s="230"/>
      <c r="D115" s="230"/>
      <c r="E115" s="230"/>
      <c r="F115" s="230"/>
      <c r="G115" s="230"/>
      <c r="H115" s="230"/>
      <c r="I115" s="230"/>
      <c r="J115" s="230"/>
      <c r="K115" s="230"/>
      <c r="L115" s="230"/>
      <c r="M115" s="230"/>
      <c r="N115" s="46"/>
      <c r="O115" s="46"/>
      <c r="P115" s="46"/>
      <c r="Q115" s="46"/>
      <c r="R115" s="46"/>
      <c r="S115" s="46"/>
    </row>
    <row r="116" spans="1:19" x14ac:dyDescent="0.25">
      <c r="A116" s="46"/>
      <c r="B116" s="230"/>
      <c r="C116" s="230"/>
      <c r="D116" s="230"/>
      <c r="E116" s="230"/>
      <c r="F116" s="230"/>
      <c r="G116" s="230"/>
      <c r="H116" s="230"/>
      <c r="I116" s="230"/>
      <c r="J116" s="230"/>
      <c r="K116" s="230"/>
      <c r="L116" s="230"/>
      <c r="M116" s="230"/>
      <c r="N116" s="46"/>
      <c r="O116" s="46"/>
      <c r="P116" s="46"/>
      <c r="Q116" s="46"/>
      <c r="R116" s="46"/>
      <c r="S116" s="46"/>
    </row>
    <row r="117" spans="1:19" x14ac:dyDescent="0.25">
      <c r="A117" s="46"/>
      <c r="B117" s="230"/>
      <c r="C117" s="230"/>
      <c r="D117" s="230"/>
      <c r="E117" s="230"/>
      <c r="F117" s="230"/>
      <c r="G117" s="230"/>
      <c r="H117" s="230"/>
      <c r="I117" s="230"/>
      <c r="J117" s="230"/>
      <c r="K117" s="230"/>
      <c r="L117" s="230"/>
      <c r="M117" s="230"/>
      <c r="N117" s="46"/>
      <c r="O117" s="46"/>
      <c r="P117" s="46"/>
      <c r="Q117" s="46"/>
      <c r="R117" s="46"/>
      <c r="S117" s="46"/>
    </row>
    <row r="118" spans="1:19" x14ac:dyDescent="0.25">
      <c r="A118" s="46"/>
      <c r="B118" s="230"/>
      <c r="C118" s="230"/>
      <c r="D118" s="230"/>
      <c r="E118" s="230"/>
      <c r="F118" s="230"/>
      <c r="G118" s="230"/>
      <c r="H118" s="230"/>
      <c r="I118" s="230"/>
      <c r="J118" s="230"/>
      <c r="K118" s="230"/>
      <c r="L118" s="230"/>
      <c r="M118" s="230"/>
      <c r="N118" s="46"/>
      <c r="O118" s="46"/>
      <c r="P118" s="46"/>
      <c r="Q118" s="46"/>
      <c r="R118" s="46"/>
      <c r="S118" s="46"/>
    </row>
    <row r="119" spans="1:19" x14ac:dyDescent="0.25">
      <c r="A119" s="46"/>
      <c r="B119" s="230"/>
      <c r="C119" s="230"/>
      <c r="D119" s="230"/>
      <c r="E119" s="230"/>
      <c r="F119" s="230"/>
      <c r="G119" s="230"/>
      <c r="H119" s="230"/>
      <c r="I119" s="230"/>
      <c r="J119" s="230"/>
      <c r="K119" s="230"/>
      <c r="L119" s="230"/>
      <c r="M119" s="230"/>
      <c r="N119" s="46"/>
      <c r="O119" s="46"/>
      <c r="P119" s="46"/>
      <c r="Q119" s="46"/>
      <c r="R119" s="46"/>
      <c r="S119" s="46"/>
    </row>
    <row r="120" spans="1:19" x14ac:dyDescent="0.25">
      <c r="A120" s="46"/>
      <c r="B120" s="230"/>
      <c r="C120" s="230"/>
      <c r="D120" s="230"/>
      <c r="E120" s="230"/>
      <c r="F120" s="230"/>
      <c r="G120" s="230"/>
      <c r="H120" s="230"/>
      <c r="I120" s="230"/>
      <c r="J120" s="230"/>
      <c r="K120" s="230"/>
      <c r="L120" s="230"/>
      <c r="M120" s="230"/>
      <c r="N120" s="46"/>
      <c r="O120" s="46"/>
      <c r="P120" s="46"/>
      <c r="Q120" s="46"/>
      <c r="R120" s="46"/>
      <c r="S120" s="46"/>
    </row>
    <row r="121" spans="1:19" x14ac:dyDescent="0.25">
      <c r="A121" s="46"/>
      <c r="B121" s="230"/>
      <c r="C121" s="230"/>
      <c r="D121" s="230"/>
      <c r="E121" s="230"/>
      <c r="F121" s="230"/>
      <c r="G121" s="230"/>
      <c r="H121" s="230"/>
      <c r="I121" s="230"/>
      <c r="J121" s="230"/>
      <c r="K121" s="230"/>
      <c r="L121" s="230"/>
      <c r="M121" s="230"/>
      <c r="N121" s="46"/>
      <c r="O121" s="46"/>
      <c r="P121" s="46"/>
      <c r="Q121" s="46"/>
      <c r="R121" s="46"/>
      <c r="S121" s="46"/>
    </row>
    <row r="122" spans="1:19" x14ac:dyDescent="0.25">
      <c r="A122" s="46"/>
      <c r="B122" s="230"/>
      <c r="C122" s="230"/>
      <c r="D122" s="230"/>
      <c r="E122" s="230"/>
      <c r="F122" s="230"/>
      <c r="G122" s="230"/>
      <c r="H122" s="230"/>
      <c r="I122" s="230"/>
      <c r="J122" s="230"/>
      <c r="K122" s="230"/>
      <c r="L122" s="230"/>
      <c r="M122" s="230"/>
      <c r="N122" s="46"/>
      <c r="O122" s="46"/>
      <c r="P122" s="46"/>
      <c r="Q122" s="46"/>
      <c r="R122" s="46"/>
      <c r="S122" s="46"/>
    </row>
    <row r="123" spans="1:19" x14ac:dyDescent="0.25">
      <c r="A123" s="46"/>
      <c r="B123" s="230"/>
      <c r="C123" s="230"/>
      <c r="D123" s="230"/>
      <c r="E123" s="230"/>
      <c r="F123" s="230"/>
      <c r="G123" s="230"/>
      <c r="H123" s="230"/>
      <c r="I123" s="230"/>
      <c r="J123" s="230"/>
      <c r="K123" s="230"/>
      <c r="L123" s="230"/>
      <c r="M123" s="230"/>
      <c r="N123" s="46"/>
      <c r="O123" s="46"/>
      <c r="P123" s="46"/>
      <c r="Q123" s="46"/>
      <c r="R123" s="46"/>
      <c r="S123" s="46"/>
    </row>
    <row r="124" spans="1:19" x14ac:dyDescent="0.25">
      <c r="A124" s="46"/>
      <c r="B124" s="230"/>
      <c r="C124" s="230"/>
      <c r="D124" s="230"/>
      <c r="E124" s="230"/>
      <c r="F124" s="230"/>
      <c r="G124" s="230"/>
      <c r="H124" s="230"/>
      <c r="I124" s="230"/>
      <c r="J124" s="230"/>
      <c r="K124" s="230"/>
      <c r="L124" s="230"/>
      <c r="M124" s="230"/>
      <c r="N124" s="46"/>
      <c r="O124" s="46"/>
      <c r="P124" s="46"/>
      <c r="Q124" s="46"/>
      <c r="R124" s="46"/>
      <c r="S124" s="46"/>
    </row>
    <row r="125" spans="1:19" x14ac:dyDescent="0.25">
      <c r="A125" s="46"/>
      <c r="B125" s="230"/>
      <c r="C125" s="230"/>
      <c r="D125" s="230"/>
      <c r="E125" s="230"/>
      <c r="F125" s="230"/>
      <c r="G125" s="230"/>
      <c r="H125" s="230"/>
      <c r="I125" s="230"/>
      <c r="J125" s="230"/>
      <c r="K125" s="230"/>
      <c r="L125" s="230"/>
      <c r="M125" s="230"/>
      <c r="N125" s="46"/>
      <c r="O125" s="46"/>
      <c r="P125" s="46"/>
      <c r="Q125" s="46"/>
      <c r="R125" s="46"/>
      <c r="S125" s="46"/>
    </row>
    <row r="126" spans="1:19" x14ac:dyDescent="0.25">
      <c r="A126" s="46"/>
      <c r="B126" s="230"/>
      <c r="C126" s="230"/>
      <c r="D126" s="230"/>
      <c r="E126" s="230"/>
      <c r="F126" s="230"/>
      <c r="G126" s="230"/>
      <c r="H126" s="230"/>
      <c r="I126" s="230"/>
      <c r="J126" s="230"/>
      <c r="K126" s="230"/>
      <c r="L126" s="230"/>
      <c r="M126" s="230"/>
      <c r="N126" s="46"/>
      <c r="O126" s="46"/>
      <c r="P126" s="46"/>
      <c r="Q126" s="46"/>
      <c r="R126" s="46"/>
      <c r="S126" s="46"/>
    </row>
    <row r="127" spans="1:19" x14ac:dyDescent="0.25">
      <c r="A127" s="46"/>
      <c r="B127" s="230"/>
      <c r="C127" s="230"/>
      <c r="D127" s="230"/>
      <c r="E127" s="230"/>
      <c r="F127" s="230"/>
      <c r="G127" s="230"/>
      <c r="H127" s="230"/>
      <c r="I127" s="230"/>
      <c r="J127" s="230"/>
      <c r="K127" s="230"/>
      <c r="L127" s="230"/>
      <c r="M127" s="230"/>
      <c r="N127" s="46"/>
      <c r="O127" s="46"/>
      <c r="P127" s="46"/>
      <c r="Q127" s="46"/>
      <c r="R127" s="46"/>
      <c r="S127" s="46"/>
    </row>
    <row r="128" spans="1:19" x14ac:dyDescent="0.25">
      <c r="A128" s="46"/>
      <c r="B128" s="230"/>
      <c r="C128" s="230"/>
      <c r="D128" s="230"/>
      <c r="E128" s="230"/>
      <c r="F128" s="230"/>
      <c r="G128" s="230"/>
      <c r="H128" s="230"/>
      <c r="I128" s="230"/>
      <c r="J128" s="230"/>
      <c r="K128" s="230"/>
      <c r="L128" s="230"/>
      <c r="M128" s="230"/>
      <c r="N128" s="46"/>
      <c r="O128" s="46"/>
      <c r="P128" s="46"/>
      <c r="Q128" s="46"/>
      <c r="R128" s="46"/>
      <c r="S128" s="46"/>
    </row>
    <row r="129" spans="1:19" x14ac:dyDescent="0.25">
      <c r="A129" s="46"/>
      <c r="B129" s="230"/>
      <c r="C129" s="230"/>
      <c r="D129" s="230"/>
      <c r="E129" s="230"/>
      <c r="F129" s="230"/>
      <c r="G129" s="230"/>
      <c r="H129" s="230"/>
      <c r="I129" s="230"/>
      <c r="J129" s="230"/>
      <c r="K129" s="230"/>
      <c r="L129" s="230"/>
      <c r="M129" s="230"/>
      <c r="N129" s="46"/>
      <c r="O129" s="46"/>
      <c r="P129" s="46"/>
      <c r="Q129" s="46"/>
      <c r="R129" s="46"/>
      <c r="S129" s="46"/>
    </row>
    <row r="130" spans="1:19" x14ac:dyDescent="0.25">
      <c r="A130" s="46"/>
      <c r="B130" s="230"/>
      <c r="C130" s="230"/>
      <c r="D130" s="230"/>
      <c r="E130" s="230"/>
      <c r="F130" s="230"/>
      <c r="G130" s="230"/>
      <c r="H130" s="230"/>
      <c r="I130" s="230"/>
      <c r="J130" s="230"/>
      <c r="K130" s="230"/>
      <c r="L130" s="230"/>
      <c r="M130" s="230"/>
      <c r="N130" s="46"/>
      <c r="O130" s="46"/>
      <c r="P130" s="46"/>
      <c r="Q130" s="46"/>
      <c r="R130" s="46"/>
      <c r="S130" s="46"/>
    </row>
    <row r="131" spans="1:19" x14ac:dyDescent="0.25">
      <c r="A131" s="46"/>
      <c r="B131" s="230"/>
      <c r="C131" s="230"/>
      <c r="D131" s="230"/>
      <c r="E131" s="230"/>
      <c r="F131" s="230"/>
      <c r="G131" s="230"/>
      <c r="H131" s="230"/>
      <c r="I131" s="230"/>
      <c r="J131" s="230"/>
      <c r="K131" s="230"/>
      <c r="L131" s="230"/>
      <c r="M131" s="230"/>
      <c r="N131" s="46"/>
      <c r="O131" s="46"/>
      <c r="P131" s="46"/>
      <c r="Q131" s="46"/>
      <c r="R131" s="46"/>
      <c r="S131" s="46"/>
    </row>
    <row r="132" spans="1:19" x14ac:dyDescent="0.25">
      <c r="A132" s="46"/>
      <c r="B132" s="230"/>
      <c r="C132" s="230"/>
      <c r="D132" s="230"/>
      <c r="E132" s="230"/>
      <c r="F132" s="230"/>
      <c r="G132" s="230"/>
      <c r="H132" s="230"/>
      <c r="I132" s="230"/>
      <c r="J132" s="230"/>
      <c r="K132" s="230"/>
      <c r="L132" s="230"/>
      <c r="M132" s="230"/>
      <c r="N132" s="46"/>
      <c r="O132" s="46"/>
      <c r="P132" s="46"/>
      <c r="Q132" s="46"/>
      <c r="R132" s="46"/>
      <c r="S132" s="46"/>
    </row>
    <row r="133" spans="1:19" x14ac:dyDescent="0.25">
      <c r="A133" s="46"/>
      <c r="B133" s="230"/>
      <c r="C133" s="230"/>
      <c r="D133" s="230"/>
      <c r="E133" s="230"/>
      <c r="F133" s="230"/>
      <c r="G133" s="230"/>
      <c r="H133" s="230"/>
      <c r="I133" s="230"/>
      <c r="J133" s="230"/>
      <c r="K133" s="230"/>
      <c r="L133" s="230"/>
      <c r="M133" s="230"/>
      <c r="N133" s="46"/>
      <c r="O133" s="46"/>
      <c r="P133" s="46"/>
      <c r="Q133" s="46"/>
      <c r="R133" s="46"/>
      <c r="S133" s="46"/>
    </row>
    <row r="134" spans="1:19" x14ac:dyDescent="0.25">
      <c r="A134" s="46"/>
      <c r="B134" s="230"/>
      <c r="C134" s="230"/>
      <c r="D134" s="230"/>
      <c r="E134" s="230"/>
      <c r="F134" s="230"/>
      <c r="G134" s="230"/>
      <c r="H134" s="230"/>
      <c r="I134" s="230"/>
      <c r="J134" s="230"/>
      <c r="K134" s="230"/>
      <c r="L134" s="230"/>
      <c r="M134" s="230"/>
      <c r="N134" s="46"/>
      <c r="O134" s="46"/>
      <c r="P134" s="46"/>
      <c r="Q134" s="46"/>
      <c r="R134" s="46"/>
      <c r="S134" s="46"/>
    </row>
    <row r="135" spans="1:19" x14ac:dyDescent="0.25">
      <c r="A135" s="46"/>
      <c r="B135" s="230"/>
      <c r="C135" s="230"/>
      <c r="D135" s="230"/>
      <c r="E135" s="230"/>
      <c r="F135" s="230"/>
      <c r="G135" s="230"/>
      <c r="H135" s="230"/>
      <c r="I135" s="230"/>
      <c r="J135" s="230"/>
      <c r="K135" s="230"/>
      <c r="L135" s="230"/>
      <c r="M135" s="230"/>
      <c r="N135" s="46"/>
      <c r="O135" s="46"/>
      <c r="P135" s="46"/>
      <c r="Q135" s="46"/>
      <c r="R135" s="46"/>
      <c r="S135" s="46"/>
    </row>
    <row r="136" spans="1:19" x14ac:dyDescent="0.25">
      <c r="A136" s="46"/>
      <c r="B136" s="230"/>
      <c r="C136" s="230"/>
      <c r="D136" s="230"/>
      <c r="E136" s="230"/>
      <c r="F136" s="230"/>
      <c r="G136" s="230"/>
      <c r="H136" s="230"/>
      <c r="I136" s="230"/>
      <c r="J136" s="230"/>
      <c r="K136" s="230"/>
      <c r="L136" s="230"/>
      <c r="M136" s="230"/>
      <c r="N136" s="46"/>
      <c r="O136" s="46"/>
      <c r="P136" s="46"/>
      <c r="Q136" s="46"/>
      <c r="R136" s="46"/>
      <c r="S136" s="46"/>
    </row>
    <row r="137" spans="1:19" x14ac:dyDescent="0.25">
      <c r="A137" s="46"/>
      <c r="B137" s="230"/>
      <c r="C137" s="230"/>
      <c r="D137" s="230"/>
      <c r="E137" s="230"/>
      <c r="F137" s="230"/>
      <c r="G137" s="230"/>
      <c r="H137" s="230"/>
      <c r="I137" s="230"/>
      <c r="J137" s="230"/>
      <c r="K137" s="230"/>
      <c r="L137" s="230"/>
      <c r="M137" s="230"/>
      <c r="N137" s="46"/>
      <c r="O137" s="46"/>
      <c r="P137" s="46"/>
      <c r="Q137" s="46"/>
      <c r="R137" s="46"/>
      <c r="S137" s="46"/>
    </row>
    <row r="138" spans="1:19" x14ac:dyDescent="0.25">
      <c r="A138" s="46"/>
      <c r="B138" s="230"/>
      <c r="C138" s="230"/>
      <c r="D138" s="230"/>
      <c r="E138" s="230"/>
      <c r="F138" s="230"/>
      <c r="G138" s="230"/>
      <c r="H138" s="230"/>
      <c r="I138" s="230"/>
      <c r="J138" s="230"/>
      <c r="K138" s="230"/>
      <c r="L138" s="230"/>
      <c r="M138" s="230"/>
      <c r="N138" s="46"/>
      <c r="O138" s="46"/>
      <c r="P138" s="46"/>
      <c r="Q138" s="46"/>
      <c r="R138" s="46"/>
      <c r="S138" s="46"/>
    </row>
    <row r="139" spans="1:19" x14ac:dyDescent="0.25">
      <c r="A139" s="46"/>
      <c r="B139" s="230"/>
      <c r="C139" s="230"/>
      <c r="D139" s="230"/>
      <c r="E139" s="230"/>
      <c r="F139" s="230"/>
      <c r="G139" s="230"/>
      <c r="H139" s="230"/>
      <c r="I139" s="230"/>
      <c r="J139" s="230"/>
      <c r="K139" s="230"/>
      <c r="L139" s="230"/>
      <c r="M139" s="230"/>
      <c r="N139" s="46"/>
      <c r="O139" s="46"/>
      <c r="P139" s="46"/>
      <c r="Q139" s="46"/>
      <c r="R139" s="46"/>
      <c r="S139" s="46"/>
    </row>
    <row r="140" spans="1:19" x14ac:dyDescent="0.25">
      <c r="A140" s="46"/>
      <c r="B140" s="230"/>
      <c r="C140" s="230"/>
      <c r="D140" s="230"/>
      <c r="E140" s="230"/>
      <c r="F140" s="230"/>
      <c r="G140" s="230"/>
      <c r="H140" s="230"/>
      <c r="I140" s="230"/>
      <c r="J140" s="230"/>
      <c r="K140" s="230"/>
      <c r="L140" s="230"/>
      <c r="M140" s="230"/>
      <c r="N140" s="46"/>
      <c r="O140" s="46"/>
      <c r="P140" s="46"/>
      <c r="Q140" s="46"/>
      <c r="R140" s="46"/>
      <c r="S140" s="46"/>
    </row>
    <row r="141" spans="1:19" x14ac:dyDescent="0.25">
      <c r="A141" s="46"/>
      <c r="B141" s="230"/>
      <c r="C141" s="230"/>
      <c r="D141" s="230"/>
      <c r="E141" s="230"/>
      <c r="F141" s="230"/>
      <c r="G141" s="230"/>
      <c r="H141" s="230"/>
      <c r="I141" s="230"/>
      <c r="J141" s="230"/>
      <c r="K141" s="230"/>
      <c r="L141" s="230"/>
      <c r="M141" s="230"/>
      <c r="N141" s="46"/>
      <c r="O141" s="46"/>
      <c r="P141" s="46"/>
      <c r="Q141" s="46"/>
      <c r="R141" s="46"/>
      <c r="S141" s="46"/>
    </row>
    <row r="142" spans="1:19" x14ac:dyDescent="0.25">
      <c r="A142" s="46"/>
      <c r="B142" s="230"/>
      <c r="C142" s="230"/>
      <c r="D142" s="230"/>
      <c r="E142" s="230"/>
      <c r="F142" s="230"/>
      <c r="G142" s="230"/>
      <c r="H142" s="230"/>
      <c r="I142" s="230"/>
      <c r="J142" s="230"/>
      <c r="K142" s="230"/>
      <c r="L142" s="230"/>
      <c r="M142" s="230"/>
      <c r="N142" s="46"/>
      <c r="O142" s="46"/>
      <c r="P142" s="46"/>
      <c r="Q142" s="46"/>
      <c r="R142" s="46"/>
      <c r="S142" s="46"/>
    </row>
    <row r="143" spans="1:19" x14ac:dyDescent="0.25">
      <c r="A143" s="46"/>
      <c r="B143" s="230"/>
      <c r="C143" s="230"/>
      <c r="D143" s="230"/>
      <c r="E143" s="230"/>
      <c r="F143" s="230"/>
      <c r="G143" s="230"/>
      <c r="H143" s="230"/>
      <c r="I143" s="230"/>
      <c r="J143" s="230"/>
      <c r="K143" s="230"/>
      <c r="L143" s="230"/>
      <c r="M143" s="230"/>
      <c r="N143" s="46"/>
      <c r="O143" s="46"/>
      <c r="P143" s="46"/>
      <c r="Q143" s="46"/>
      <c r="R143" s="46"/>
      <c r="S143" s="46"/>
    </row>
    <row r="144" spans="1:19" x14ac:dyDescent="0.25">
      <c r="A144" s="46"/>
      <c r="B144" s="230"/>
      <c r="C144" s="230"/>
      <c r="D144" s="230"/>
      <c r="E144" s="230"/>
      <c r="F144" s="230"/>
      <c r="G144" s="230"/>
      <c r="H144" s="230"/>
      <c r="I144" s="230"/>
      <c r="J144" s="230"/>
      <c r="K144" s="230"/>
      <c r="L144" s="230"/>
      <c r="M144" s="230"/>
      <c r="N144" s="46"/>
      <c r="O144" s="46"/>
      <c r="P144" s="46"/>
      <c r="Q144" s="46"/>
      <c r="R144" s="46"/>
      <c r="S144" s="46"/>
    </row>
    <row r="145" spans="1:19" x14ac:dyDescent="0.25">
      <c r="A145" s="46"/>
      <c r="B145" s="230"/>
      <c r="C145" s="230"/>
      <c r="D145" s="230"/>
      <c r="E145" s="230"/>
      <c r="F145" s="230"/>
      <c r="G145" s="230"/>
      <c r="H145" s="230"/>
      <c r="I145" s="230"/>
      <c r="J145" s="230"/>
      <c r="K145" s="230"/>
      <c r="L145" s="230"/>
      <c r="M145" s="230"/>
      <c r="N145" s="46"/>
      <c r="O145" s="46"/>
      <c r="P145" s="46"/>
      <c r="Q145" s="46"/>
      <c r="R145" s="46"/>
      <c r="S145" s="46"/>
    </row>
    <row r="146" spans="1:19" x14ac:dyDescent="0.25">
      <c r="A146" s="46"/>
      <c r="B146" s="230"/>
      <c r="C146" s="230"/>
      <c r="D146" s="230"/>
      <c r="E146" s="230"/>
      <c r="F146" s="230"/>
      <c r="G146" s="230"/>
      <c r="H146" s="230"/>
      <c r="I146" s="230"/>
      <c r="J146" s="230"/>
      <c r="K146" s="230"/>
      <c r="L146" s="230"/>
      <c r="M146" s="230"/>
      <c r="N146" s="46"/>
      <c r="O146" s="46"/>
      <c r="P146" s="46"/>
      <c r="Q146" s="46"/>
      <c r="R146" s="46"/>
      <c r="S146" s="46"/>
    </row>
    <row r="147" spans="1:19" x14ac:dyDescent="0.25">
      <c r="A147" s="46"/>
      <c r="B147" s="230"/>
      <c r="C147" s="230"/>
      <c r="D147" s="230"/>
      <c r="E147" s="230"/>
      <c r="F147" s="230"/>
      <c r="G147" s="230"/>
      <c r="H147" s="230"/>
      <c r="I147" s="230"/>
      <c r="J147" s="230"/>
      <c r="K147" s="230"/>
      <c r="L147" s="230"/>
      <c r="M147" s="230"/>
      <c r="N147" s="46"/>
      <c r="O147" s="46"/>
      <c r="P147" s="46"/>
      <c r="Q147" s="46"/>
      <c r="R147" s="46"/>
      <c r="S147" s="46"/>
    </row>
    <row r="148" spans="1:19" x14ac:dyDescent="0.25">
      <c r="A148" s="46"/>
      <c r="B148" s="230"/>
      <c r="C148" s="230"/>
      <c r="D148" s="230"/>
      <c r="E148" s="230"/>
      <c r="F148" s="230"/>
      <c r="G148" s="230"/>
      <c r="H148" s="230"/>
      <c r="I148" s="230"/>
      <c r="J148" s="230"/>
      <c r="K148" s="230"/>
      <c r="L148" s="230"/>
      <c r="M148" s="230"/>
      <c r="N148" s="46"/>
      <c r="O148" s="46"/>
      <c r="P148" s="46"/>
      <c r="Q148" s="46"/>
      <c r="R148" s="46"/>
      <c r="S148" s="46"/>
    </row>
    <row r="149" spans="1:19" x14ac:dyDescent="0.25">
      <c r="A149" s="46"/>
      <c r="B149" s="230"/>
      <c r="C149" s="230"/>
      <c r="D149" s="230"/>
      <c r="E149" s="230"/>
      <c r="F149" s="230"/>
      <c r="G149" s="230"/>
      <c r="H149" s="230"/>
      <c r="I149" s="230"/>
      <c r="J149" s="230"/>
      <c r="K149" s="230"/>
      <c r="L149" s="230"/>
      <c r="M149" s="230"/>
      <c r="N149" s="46"/>
      <c r="O149" s="46"/>
      <c r="P149" s="46"/>
      <c r="Q149" s="46"/>
      <c r="R149" s="46"/>
      <c r="S149" s="46"/>
    </row>
    <row r="150" spans="1:19" x14ac:dyDescent="0.25">
      <c r="A150" s="46"/>
      <c r="B150" s="230"/>
      <c r="C150" s="230"/>
      <c r="D150" s="230"/>
      <c r="E150" s="230"/>
      <c r="F150" s="230"/>
      <c r="G150" s="230"/>
      <c r="H150" s="230"/>
      <c r="I150" s="230"/>
      <c r="J150" s="230"/>
      <c r="K150" s="230"/>
      <c r="L150" s="230"/>
      <c r="M150" s="230"/>
      <c r="N150" s="46"/>
      <c r="O150" s="46"/>
      <c r="P150" s="46"/>
      <c r="Q150" s="46"/>
      <c r="R150" s="46"/>
      <c r="S150" s="46"/>
    </row>
    <row r="151" spans="1:19" x14ac:dyDescent="0.25">
      <c r="A151" s="46"/>
      <c r="B151" s="230"/>
      <c r="C151" s="230"/>
      <c r="D151" s="230"/>
      <c r="E151" s="230"/>
      <c r="F151" s="230"/>
      <c r="G151" s="230"/>
      <c r="H151" s="230"/>
      <c r="I151" s="230"/>
      <c r="J151" s="230"/>
      <c r="K151" s="230"/>
      <c r="L151" s="230"/>
      <c r="M151" s="230"/>
      <c r="N151" s="46"/>
      <c r="O151" s="46"/>
      <c r="P151" s="46"/>
      <c r="Q151" s="46"/>
      <c r="R151" s="46"/>
      <c r="S151" s="46"/>
    </row>
    <row r="152" spans="1:19" x14ac:dyDescent="0.25">
      <c r="A152" s="46"/>
      <c r="B152" s="230"/>
      <c r="C152" s="230"/>
      <c r="D152" s="230"/>
      <c r="E152" s="230"/>
      <c r="F152" s="230"/>
      <c r="G152" s="230"/>
      <c r="H152" s="230"/>
      <c r="I152" s="230"/>
      <c r="J152" s="230"/>
      <c r="K152" s="230"/>
      <c r="L152" s="230"/>
      <c r="M152" s="230"/>
      <c r="N152" s="46"/>
      <c r="O152" s="46"/>
      <c r="P152" s="46"/>
      <c r="Q152" s="46"/>
      <c r="R152" s="46"/>
      <c r="S152" s="46"/>
    </row>
    <row r="153" spans="1:19" x14ac:dyDescent="0.25">
      <c r="A153" s="46"/>
      <c r="B153" s="230"/>
      <c r="C153" s="230"/>
      <c r="D153" s="230"/>
      <c r="E153" s="230"/>
      <c r="F153" s="230"/>
      <c r="G153" s="230"/>
      <c r="H153" s="230"/>
      <c r="I153" s="230"/>
      <c r="J153" s="230"/>
      <c r="K153" s="230"/>
      <c r="L153" s="230"/>
      <c r="M153" s="230"/>
      <c r="N153" s="46"/>
      <c r="O153" s="46"/>
      <c r="P153" s="46"/>
      <c r="Q153" s="46"/>
      <c r="R153" s="46"/>
      <c r="S153" s="46"/>
    </row>
    <row r="154" spans="1:19" x14ac:dyDescent="0.25">
      <c r="A154" s="46"/>
      <c r="B154" s="230"/>
      <c r="C154" s="230"/>
      <c r="D154" s="230"/>
      <c r="E154" s="230"/>
      <c r="F154" s="230"/>
      <c r="G154" s="230"/>
      <c r="H154" s="230"/>
      <c r="I154" s="230"/>
      <c r="J154" s="230"/>
      <c r="K154" s="230"/>
      <c r="L154" s="230"/>
      <c r="M154" s="230"/>
      <c r="N154" s="46"/>
      <c r="O154" s="46"/>
      <c r="P154" s="46"/>
      <c r="Q154" s="46"/>
      <c r="R154" s="46"/>
      <c r="S154" s="46"/>
    </row>
    <row r="155" spans="1:19" x14ac:dyDescent="0.25">
      <c r="A155" s="46"/>
      <c r="B155" s="230"/>
      <c r="C155" s="230"/>
      <c r="D155" s="230"/>
      <c r="E155" s="230"/>
      <c r="F155" s="230"/>
      <c r="G155" s="230"/>
      <c r="H155" s="230"/>
      <c r="I155" s="230"/>
      <c r="J155" s="230"/>
      <c r="K155" s="230"/>
      <c r="L155" s="230"/>
      <c r="M155" s="230"/>
      <c r="N155" s="46"/>
      <c r="O155" s="46"/>
      <c r="P155" s="46"/>
      <c r="Q155" s="46"/>
      <c r="R155" s="46"/>
      <c r="S155" s="46"/>
    </row>
    <row r="156" spans="1:19" x14ac:dyDescent="0.25">
      <c r="A156" s="46"/>
      <c r="B156" s="230"/>
      <c r="C156" s="230"/>
      <c r="D156" s="230"/>
      <c r="E156" s="230"/>
      <c r="F156" s="230"/>
      <c r="G156" s="230"/>
      <c r="H156" s="230"/>
      <c r="I156" s="230"/>
      <c r="J156" s="230"/>
      <c r="K156" s="230"/>
      <c r="L156" s="230"/>
      <c r="M156" s="230"/>
      <c r="N156" s="46"/>
      <c r="O156" s="46"/>
      <c r="P156" s="46"/>
      <c r="Q156" s="46"/>
      <c r="R156" s="46"/>
      <c r="S156" s="46"/>
    </row>
    <row r="157" spans="1:19" x14ac:dyDescent="0.25">
      <c r="A157" s="46"/>
      <c r="B157" s="230"/>
      <c r="C157" s="230"/>
      <c r="D157" s="230"/>
      <c r="E157" s="230"/>
      <c r="F157" s="230"/>
      <c r="G157" s="230"/>
      <c r="H157" s="230"/>
      <c r="I157" s="230"/>
      <c r="J157" s="230"/>
      <c r="K157" s="230"/>
      <c r="L157" s="230"/>
      <c r="M157" s="230"/>
      <c r="N157" s="46"/>
      <c r="O157" s="46"/>
      <c r="P157" s="46"/>
      <c r="Q157" s="46"/>
      <c r="R157" s="46"/>
      <c r="S157" s="46"/>
    </row>
    <row r="158" spans="1:19" x14ac:dyDescent="0.25">
      <c r="A158" s="46"/>
      <c r="B158" s="230"/>
      <c r="C158" s="230"/>
      <c r="D158" s="230"/>
      <c r="E158" s="230"/>
      <c r="F158" s="230"/>
      <c r="G158" s="230"/>
      <c r="H158" s="230"/>
      <c r="I158" s="230"/>
      <c r="J158" s="230"/>
      <c r="K158" s="230"/>
      <c r="L158" s="230"/>
      <c r="M158" s="230"/>
      <c r="N158" s="46"/>
      <c r="O158" s="46"/>
      <c r="P158" s="46"/>
      <c r="Q158" s="46"/>
      <c r="R158" s="46"/>
      <c r="S158" s="46"/>
    </row>
    <row r="159" spans="1:19" x14ac:dyDescent="0.25">
      <c r="A159" s="46"/>
      <c r="B159" s="230"/>
      <c r="C159" s="230"/>
      <c r="D159" s="230"/>
      <c r="E159" s="230"/>
      <c r="F159" s="230"/>
      <c r="G159" s="230"/>
      <c r="H159" s="230"/>
      <c r="I159" s="230"/>
      <c r="J159" s="230"/>
      <c r="K159" s="230"/>
      <c r="L159" s="230"/>
      <c r="M159" s="230"/>
      <c r="N159" s="46"/>
      <c r="O159" s="46"/>
      <c r="P159" s="46"/>
      <c r="Q159" s="46"/>
      <c r="R159" s="46"/>
      <c r="S159" s="46"/>
    </row>
    <row r="160" spans="1:19" x14ac:dyDescent="0.25">
      <c r="A160" s="46"/>
      <c r="B160" s="230"/>
      <c r="C160" s="230"/>
      <c r="D160" s="230"/>
      <c r="E160" s="230"/>
      <c r="F160" s="230"/>
      <c r="G160" s="230"/>
      <c r="H160" s="230"/>
      <c r="I160" s="230"/>
      <c r="J160" s="230"/>
      <c r="K160" s="230"/>
      <c r="L160" s="230"/>
      <c r="M160" s="230"/>
      <c r="N160" s="46"/>
      <c r="O160" s="46"/>
      <c r="P160" s="46"/>
      <c r="Q160" s="46"/>
      <c r="R160" s="46"/>
      <c r="S160" s="46"/>
    </row>
    <row r="161" spans="1:19" x14ac:dyDescent="0.25">
      <c r="A161" s="46"/>
      <c r="B161" s="230"/>
      <c r="C161" s="230"/>
      <c r="D161" s="230"/>
      <c r="E161" s="230"/>
      <c r="F161" s="230"/>
      <c r="G161" s="230"/>
      <c r="H161" s="230"/>
      <c r="I161" s="230"/>
      <c r="J161" s="230"/>
      <c r="K161" s="230"/>
      <c r="L161" s="230"/>
      <c r="M161" s="230"/>
      <c r="N161" s="46"/>
      <c r="O161" s="46"/>
      <c r="P161" s="46"/>
      <c r="Q161" s="46"/>
      <c r="R161" s="46"/>
      <c r="S161" s="46"/>
    </row>
    <row r="162" spans="1:19" x14ac:dyDescent="0.25">
      <c r="A162" s="46"/>
      <c r="B162" s="230"/>
      <c r="C162" s="230"/>
      <c r="D162" s="230"/>
      <c r="E162" s="230"/>
      <c r="F162" s="230"/>
      <c r="G162" s="230"/>
      <c r="H162" s="230"/>
      <c r="I162" s="230"/>
      <c r="J162" s="230"/>
      <c r="K162" s="230"/>
      <c r="L162" s="230"/>
      <c r="M162" s="230"/>
      <c r="N162" s="46"/>
      <c r="O162" s="46"/>
      <c r="P162" s="46"/>
      <c r="Q162" s="46"/>
      <c r="R162" s="46"/>
      <c r="S162" s="46"/>
    </row>
    <row r="163" spans="1:19" x14ac:dyDescent="0.25">
      <c r="A163" s="46"/>
      <c r="B163" s="230"/>
      <c r="C163" s="230"/>
      <c r="D163" s="230"/>
      <c r="E163" s="230"/>
      <c r="F163" s="230"/>
      <c r="G163" s="230"/>
      <c r="H163" s="230"/>
      <c r="I163" s="230"/>
      <c r="J163" s="230"/>
      <c r="K163" s="230"/>
      <c r="L163" s="230"/>
      <c r="M163" s="230"/>
      <c r="N163" s="46"/>
      <c r="O163" s="46"/>
      <c r="P163" s="46"/>
      <c r="Q163" s="46"/>
      <c r="R163" s="46"/>
      <c r="S163" s="46"/>
    </row>
    <row r="164" spans="1:19" x14ac:dyDescent="0.25">
      <c r="A164" s="46"/>
      <c r="B164" s="230"/>
      <c r="C164" s="230"/>
      <c r="D164" s="230"/>
      <c r="E164" s="230"/>
      <c r="F164" s="230"/>
      <c r="G164" s="230"/>
      <c r="H164" s="230"/>
      <c r="I164" s="230"/>
      <c r="J164" s="230"/>
      <c r="K164" s="230"/>
      <c r="L164" s="230"/>
      <c r="M164" s="230"/>
      <c r="N164" s="46"/>
      <c r="O164" s="46"/>
      <c r="P164" s="46"/>
      <c r="Q164" s="46"/>
      <c r="R164" s="46"/>
      <c r="S164" s="46"/>
    </row>
    <row r="165" spans="1:19" x14ac:dyDescent="0.25">
      <c r="A165" s="46"/>
      <c r="B165" s="230"/>
      <c r="C165" s="230"/>
      <c r="D165" s="230"/>
      <c r="E165" s="230"/>
      <c r="F165" s="230"/>
      <c r="G165" s="230"/>
      <c r="H165" s="230"/>
      <c r="I165" s="230"/>
      <c r="J165" s="230"/>
      <c r="K165" s="230"/>
      <c r="L165" s="230"/>
      <c r="M165" s="230"/>
      <c r="N165" s="46"/>
      <c r="O165" s="46"/>
      <c r="P165" s="46"/>
      <c r="Q165" s="46"/>
      <c r="R165" s="46"/>
      <c r="S165" s="46"/>
    </row>
    <row r="166" spans="1:19" x14ac:dyDescent="0.25">
      <c r="A166" s="46"/>
      <c r="B166" s="230"/>
      <c r="C166" s="230"/>
      <c r="D166" s="230"/>
      <c r="E166" s="230"/>
      <c r="F166" s="230"/>
      <c r="G166" s="230"/>
      <c r="H166" s="230"/>
      <c r="I166" s="230"/>
      <c r="J166" s="230"/>
      <c r="K166" s="230"/>
      <c r="L166" s="230"/>
      <c r="M166" s="230"/>
      <c r="N166" s="46"/>
      <c r="O166" s="46"/>
      <c r="P166" s="46"/>
      <c r="Q166" s="46"/>
      <c r="R166" s="46"/>
      <c r="S166" s="46"/>
    </row>
    <row r="167" spans="1:19" x14ac:dyDescent="0.25">
      <c r="A167" s="46"/>
      <c r="B167" s="230"/>
      <c r="C167" s="230"/>
      <c r="D167" s="230"/>
      <c r="E167" s="230"/>
      <c r="F167" s="230"/>
      <c r="G167" s="230"/>
      <c r="H167" s="230"/>
      <c r="I167" s="230"/>
      <c r="J167" s="230"/>
      <c r="K167" s="230"/>
      <c r="L167" s="230"/>
      <c r="M167" s="230"/>
      <c r="N167" s="46"/>
      <c r="O167" s="46"/>
      <c r="P167" s="46"/>
      <c r="Q167" s="46"/>
      <c r="R167" s="46"/>
      <c r="S167" s="46"/>
    </row>
    <row r="168" spans="1:19" x14ac:dyDescent="0.25">
      <c r="A168" s="46"/>
      <c r="B168" s="230"/>
      <c r="C168" s="230"/>
      <c r="D168" s="230"/>
      <c r="E168" s="230"/>
      <c r="F168" s="230"/>
      <c r="G168" s="230"/>
      <c r="H168" s="230"/>
      <c r="I168" s="230"/>
      <c r="J168" s="230"/>
      <c r="K168" s="230"/>
      <c r="L168" s="230"/>
      <c r="M168" s="230"/>
      <c r="N168" s="46"/>
      <c r="O168" s="46"/>
      <c r="P168" s="46"/>
      <c r="Q168" s="46"/>
      <c r="R168" s="46"/>
      <c r="S168" s="46"/>
    </row>
    <row r="169" spans="1:19" x14ac:dyDescent="0.25">
      <c r="A169" s="46"/>
      <c r="B169" s="230"/>
      <c r="C169" s="230"/>
      <c r="D169" s="230"/>
      <c r="E169" s="230"/>
      <c r="F169" s="230"/>
      <c r="G169" s="230"/>
      <c r="H169" s="230"/>
      <c r="I169" s="230"/>
      <c r="J169" s="230"/>
      <c r="K169" s="230"/>
      <c r="L169" s="230"/>
      <c r="M169" s="230"/>
      <c r="N169" s="46"/>
      <c r="O169" s="46"/>
      <c r="P169" s="46"/>
      <c r="Q169" s="46"/>
      <c r="R169" s="46"/>
      <c r="S169" s="46"/>
    </row>
    <row r="170" spans="1:19" x14ac:dyDescent="0.25">
      <c r="A170" s="46"/>
      <c r="B170" s="230"/>
      <c r="C170" s="230"/>
      <c r="D170" s="230"/>
      <c r="E170" s="230"/>
      <c r="F170" s="230"/>
      <c r="G170" s="230"/>
      <c r="H170" s="230"/>
      <c r="I170" s="230"/>
      <c r="J170" s="230"/>
      <c r="K170" s="230"/>
      <c r="L170" s="230"/>
      <c r="M170" s="230"/>
      <c r="N170" s="46"/>
      <c r="O170" s="46"/>
      <c r="P170" s="46"/>
      <c r="Q170" s="46"/>
      <c r="R170" s="46"/>
      <c r="S170" s="46"/>
    </row>
    <row r="171" spans="1:19" x14ac:dyDescent="0.25">
      <c r="A171" s="46"/>
      <c r="B171" s="230"/>
      <c r="C171" s="230"/>
      <c r="D171" s="230"/>
      <c r="E171" s="230"/>
      <c r="F171" s="230"/>
      <c r="G171" s="230"/>
      <c r="H171" s="230"/>
      <c r="I171" s="230"/>
      <c r="J171" s="230"/>
      <c r="K171" s="230"/>
      <c r="L171" s="230"/>
      <c r="M171" s="230"/>
      <c r="N171" s="46"/>
      <c r="O171" s="46"/>
      <c r="P171" s="46"/>
      <c r="Q171" s="46"/>
      <c r="R171" s="46"/>
      <c r="S171" s="46"/>
    </row>
    <row r="172" spans="1:19" x14ac:dyDescent="0.25">
      <c r="A172" s="46"/>
      <c r="B172" s="230"/>
      <c r="C172" s="230"/>
      <c r="D172" s="230"/>
      <c r="E172" s="230"/>
      <c r="F172" s="230"/>
      <c r="G172" s="230"/>
      <c r="H172" s="230"/>
      <c r="I172" s="230"/>
      <c r="J172" s="230"/>
      <c r="K172" s="230"/>
      <c r="L172" s="230"/>
      <c r="M172" s="230"/>
      <c r="N172" s="46"/>
      <c r="O172" s="46"/>
      <c r="P172" s="46"/>
      <c r="Q172" s="46"/>
      <c r="R172" s="46"/>
      <c r="S172" s="46"/>
    </row>
    <row r="173" spans="1:19" x14ac:dyDescent="0.25">
      <c r="A173" s="46"/>
      <c r="B173" s="230"/>
      <c r="C173" s="230"/>
      <c r="D173" s="230"/>
      <c r="E173" s="230"/>
      <c r="F173" s="230"/>
      <c r="G173" s="230"/>
      <c r="H173" s="230"/>
      <c r="I173" s="230"/>
      <c r="J173" s="230"/>
      <c r="K173" s="230"/>
      <c r="L173" s="230"/>
      <c r="M173" s="230"/>
      <c r="N173" s="46"/>
      <c r="O173" s="46"/>
      <c r="P173" s="46"/>
      <c r="Q173" s="46"/>
      <c r="R173" s="46"/>
      <c r="S173" s="46"/>
    </row>
    <row r="174" spans="1:19" x14ac:dyDescent="0.25">
      <c r="A174" s="46"/>
      <c r="B174" s="230"/>
      <c r="C174" s="230"/>
      <c r="D174" s="230"/>
      <c r="E174" s="230"/>
      <c r="F174" s="230"/>
      <c r="G174" s="230"/>
      <c r="H174" s="230"/>
      <c r="I174" s="230"/>
      <c r="J174" s="230"/>
      <c r="K174" s="230"/>
      <c r="L174" s="230"/>
      <c r="M174" s="230"/>
      <c r="N174" s="46"/>
      <c r="O174" s="46"/>
      <c r="P174" s="46"/>
      <c r="Q174" s="46"/>
      <c r="R174" s="46"/>
      <c r="S174" s="46"/>
    </row>
    <row r="175" spans="1:19" x14ac:dyDescent="0.25">
      <c r="A175" s="46"/>
      <c r="B175" s="230"/>
      <c r="C175" s="230"/>
      <c r="D175" s="230"/>
      <c r="E175" s="230"/>
      <c r="F175" s="230"/>
      <c r="G175" s="230"/>
      <c r="H175" s="230"/>
      <c r="I175" s="230"/>
      <c r="J175" s="230"/>
      <c r="K175" s="230"/>
      <c r="L175" s="230"/>
      <c r="M175" s="230"/>
      <c r="N175" s="46"/>
      <c r="O175" s="46"/>
      <c r="P175" s="46"/>
      <c r="Q175" s="46"/>
      <c r="R175" s="46"/>
      <c r="S175" s="46"/>
    </row>
    <row r="176" spans="1:19" x14ac:dyDescent="0.25">
      <c r="A176" s="46"/>
      <c r="B176" s="230"/>
      <c r="C176" s="230"/>
      <c r="D176" s="230"/>
      <c r="E176" s="230"/>
      <c r="F176" s="230"/>
      <c r="G176" s="230"/>
      <c r="H176" s="230"/>
      <c r="I176" s="230"/>
      <c r="J176" s="230"/>
      <c r="K176" s="230"/>
      <c r="L176" s="230"/>
      <c r="M176" s="230"/>
      <c r="N176" s="46"/>
      <c r="O176" s="46"/>
      <c r="P176" s="46"/>
      <c r="Q176" s="46"/>
      <c r="R176" s="46"/>
      <c r="S176" s="46"/>
    </row>
    <row r="177" spans="1:19" x14ac:dyDescent="0.25">
      <c r="A177" s="46"/>
      <c r="B177" s="230"/>
      <c r="C177" s="230"/>
      <c r="D177" s="230"/>
      <c r="E177" s="230"/>
      <c r="F177" s="230"/>
      <c r="G177" s="230"/>
      <c r="H177" s="230"/>
      <c r="I177" s="230"/>
      <c r="J177" s="230"/>
      <c r="K177" s="230"/>
      <c r="L177" s="230"/>
      <c r="M177" s="230"/>
      <c r="N177" s="46"/>
      <c r="O177" s="46"/>
      <c r="P177" s="46"/>
      <c r="Q177" s="46"/>
      <c r="R177" s="46"/>
      <c r="S177" s="46"/>
    </row>
    <row r="178" spans="1:19" x14ac:dyDescent="0.25">
      <c r="A178" s="46"/>
      <c r="B178" s="230"/>
      <c r="C178" s="230"/>
      <c r="D178" s="230"/>
      <c r="E178" s="230"/>
      <c r="F178" s="230"/>
      <c r="G178" s="230"/>
      <c r="H178" s="230"/>
      <c r="I178" s="230"/>
      <c r="J178" s="230"/>
      <c r="K178" s="230"/>
      <c r="L178" s="230"/>
      <c r="M178" s="230"/>
      <c r="N178" s="46"/>
      <c r="O178" s="46"/>
      <c r="P178" s="46"/>
      <c r="Q178" s="46"/>
      <c r="R178" s="46"/>
      <c r="S178" s="46"/>
    </row>
    <row r="179" spans="1:19" x14ac:dyDescent="0.25">
      <c r="A179" s="46"/>
      <c r="B179" s="230"/>
      <c r="C179" s="230"/>
      <c r="D179" s="230"/>
      <c r="E179" s="230"/>
      <c r="F179" s="230"/>
      <c r="G179" s="230"/>
      <c r="H179" s="230"/>
      <c r="I179" s="230"/>
      <c r="J179" s="230"/>
      <c r="K179" s="230"/>
      <c r="L179" s="230"/>
      <c r="M179" s="230"/>
      <c r="N179" s="46"/>
      <c r="O179" s="46"/>
      <c r="P179" s="46"/>
      <c r="Q179" s="46"/>
      <c r="R179" s="46"/>
      <c r="S179" s="46"/>
    </row>
    <row r="180" spans="1:19" x14ac:dyDescent="0.25">
      <c r="A180" s="46"/>
      <c r="B180" s="230"/>
      <c r="C180" s="230"/>
      <c r="D180" s="230"/>
      <c r="E180" s="230"/>
      <c r="F180" s="230"/>
      <c r="G180" s="230"/>
      <c r="H180" s="230"/>
      <c r="I180" s="230"/>
      <c r="J180" s="230"/>
      <c r="K180" s="230"/>
      <c r="L180" s="230"/>
      <c r="M180" s="230"/>
      <c r="N180" s="46"/>
      <c r="O180" s="46"/>
      <c r="P180" s="46"/>
      <c r="Q180" s="46"/>
      <c r="R180" s="46"/>
      <c r="S180" s="46"/>
    </row>
    <row r="181" spans="1:19" x14ac:dyDescent="0.25">
      <c r="A181" s="46"/>
      <c r="B181" s="230"/>
      <c r="C181" s="230"/>
      <c r="D181" s="230"/>
      <c r="E181" s="230"/>
      <c r="F181" s="230"/>
      <c r="G181" s="230"/>
      <c r="H181" s="230"/>
      <c r="I181" s="230"/>
      <c r="J181" s="230"/>
      <c r="K181" s="230"/>
      <c r="L181" s="230"/>
      <c r="M181" s="230"/>
      <c r="N181" s="46"/>
      <c r="O181" s="46"/>
      <c r="P181" s="46"/>
      <c r="Q181" s="46"/>
      <c r="R181" s="46"/>
      <c r="S181" s="46"/>
    </row>
    <row r="182" spans="1:19" x14ac:dyDescent="0.25">
      <c r="A182" s="46"/>
      <c r="B182" s="230"/>
      <c r="C182" s="230"/>
      <c r="D182" s="230"/>
      <c r="E182" s="230"/>
      <c r="F182" s="230"/>
      <c r="G182" s="230"/>
      <c r="H182" s="230"/>
      <c r="I182" s="230"/>
      <c r="J182" s="230"/>
      <c r="K182" s="230"/>
      <c r="L182" s="230"/>
      <c r="M182" s="230"/>
      <c r="N182" s="46"/>
      <c r="O182" s="46"/>
      <c r="P182" s="46"/>
      <c r="Q182" s="46"/>
      <c r="R182" s="46"/>
      <c r="S182" s="46"/>
    </row>
    <row r="183" spans="1:19" x14ac:dyDescent="0.25">
      <c r="A183" s="46"/>
      <c r="B183" s="230"/>
      <c r="C183" s="230"/>
      <c r="D183" s="230"/>
      <c r="E183" s="230"/>
      <c r="F183" s="230"/>
      <c r="G183" s="230"/>
      <c r="H183" s="230"/>
      <c r="I183" s="230"/>
      <c r="J183" s="230"/>
      <c r="K183" s="230"/>
      <c r="L183" s="230"/>
      <c r="M183" s="230"/>
      <c r="N183" s="46"/>
      <c r="O183" s="46"/>
      <c r="P183" s="46"/>
      <c r="Q183" s="46"/>
      <c r="R183" s="46"/>
      <c r="S183" s="46"/>
    </row>
    <row r="184" spans="1:19" x14ac:dyDescent="0.25">
      <c r="A184" s="46"/>
      <c r="B184" s="230"/>
      <c r="C184" s="230"/>
      <c r="D184" s="230"/>
      <c r="E184" s="230"/>
      <c r="F184" s="230"/>
      <c r="G184" s="230"/>
      <c r="H184" s="230"/>
      <c r="I184" s="230"/>
      <c r="J184" s="230"/>
      <c r="K184" s="230"/>
      <c r="L184" s="230"/>
      <c r="M184" s="230"/>
      <c r="N184" s="46"/>
      <c r="O184" s="46"/>
      <c r="P184" s="46"/>
      <c r="Q184" s="46"/>
      <c r="R184" s="46"/>
      <c r="S184" s="46"/>
    </row>
    <row r="185" spans="1:19" x14ac:dyDescent="0.25">
      <c r="A185" s="46"/>
      <c r="B185" s="230"/>
      <c r="C185" s="230"/>
      <c r="D185" s="230"/>
      <c r="E185" s="230"/>
      <c r="F185" s="230"/>
      <c r="G185" s="230"/>
      <c r="H185" s="230"/>
      <c r="I185" s="230"/>
      <c r="J185" s="230"/>
      <c r="K185" s="230"/>
      <c r="L185" s="230"/>
      <c r="M185" s="230"/>
      <c r="N185" s="46"/>
      <c r="O185" s="46"/>
      <c r="P185" s="46"/>
      <c r="Q185" s="46"/>
      <c r="R185" s="46"/>
      <c r="S185" s="46"/>
    </row>
    <row r="186" spans="1:19" x14ac:dyDescent="0.25">
      <c r="A186" s="46"/>
      <c r="B186" s="230"/>
      <c r="C186" s="230"/>
      <c r="D186" s="230"/>
      <c r="E186" s="230"/>
      <c r="F186" s="230"/>
      <c r="G186" s="230"/>
      <c r="H186" s="230"/>
      <c r="I186" s="230"/>
      <c r="J186" s="230"/>
      <c r="K186" s="230"/>
      <c r="L186" s="230"/>
      <c r="M186" s="230"/>
      <c r="N186" s="46"/>
      <c r="O186" s="46"/>
      <c r="P186" s="46"/>
      <c r="Q186" s="46"/>
      <c r="R186" s="46"/>
      <c r="S186" s="46"/>
    </row>
    <row r="187" spans="1:19" x14ac:dyDescent="0.25">
      <c r="A187" s="46"/>
      <c r="B187" s="230"/>
      <c r="C187" s="230"/>
      <c r="D187" s="230"/>
      <c r="E187" s="230"/>
      <c r="F187" s="230"/>
      <c r="G187" s="230"/>
      <c r="H187" s="230"/>
      <c r="I187" s="230"/>
      <c r="J187" s="230"/>
      <c r="K187" s="230"/>
      <c r="L187" s="230"/>
      <c r="M187" s="230"/>
      <c r="N187" s="46"/>
      <c r="O187" s="46"/>
      <c r="P187" s="46"/>
      <c r="Q187" s="46"/>
      <c r="R187" s="46"/>
      <c r="S187" s="46"/>
    </row>
    <row r="188" spans="1:19" x14ac:dyDescent="0.25">
      <c r="A188" s="46"/>
      <c r="B188" s="230"/>
      <c r="C188" s="230"/>
      <c r="D188" s="230"/>
      <c r="E188" s="230"/>
      <c r="F188" s="230"/>
      <c r="G188" s="230"/>
      <c r="H188" s="230"/>
      <c r="I188" s="230"/>
      <c r="J188" s="230"/>
      <c r="K188" s="230"/>
      <c r="L188" s="230"/>
      <c r="M188" s="230"/>
      <c r="N188" s="46"/>
      <c r="O188" s="46"/>
      <c r="P188" s="46"/>
      <c r="Q188" s="46"/>
      <c r="R188" s="46"/>
      <c r="S188" s="46"/>
    </row>
    <row r="189" spans="1:19" x14ac:dyDescent="0.25">
      <c r="A189" s="46"/>
      <c r="B189" s="230"/>
      <c r="C189" s="230"/>
      <c r="D189" s="230"/>
      <c r="E189" s="230"/>
      <c r="F189" s="230"/>
      <c r="G189" s="230"/>
      <c r="H189" s="230"/>
      <c r="I189" s="230"/>
      <c r="J189" s="230"/>
      <c r="K189" s="230"/>
      <c r="L189" s="230"/>
      <c r="M189" s="230"/>
      <c r="N189" s="46"/>
      <c r="O189" s="46"/>
      <c r="P189" s="46"/>
      <c r="Q189" s="46"/>
      <c r="R189" s="46"/>
      <c r="S189" s="46"/>
    </row>
    <row r="190" spans="1:19" x14ac:dyDescent="0.25">
      <c r="A190" s="46"/>
      <c r="B190" s="230"/>
      <c r="C190" s="230"/>
      <c r="D190" s="230"/>
      <c r="E190" s="230"/>
      <c r="F190" s="230"/>
      <c r="G190" s="230"/>
      <c r="H190" s="230"/>
      <c r="I190" s="230"/>
      <c r="J190" s="230"/>
      <c r="K190" s="230"/>
      <c r="L190" s="230"/>
      <c r="M190" s="230"/>
      <c r="N190" s="46"/>
      <c r="O190" s="46"/>
      <c r="P190" s="46"/>
      <c r="Q190" s="46"/>
      <c r="R190" s="46"/>
      <c r="S190" s="46"/>
    </row>
    <row r="191" spans="1:19" x14ac:dyDescent="0.25">
      <c r="A191" s="46"/>
      <c r="B191" s="230"/>
      <c r="C191" s="230"/>
      <c r="D191" s="230"/>
      <c r="E191" s="230"/>
      <c r="F191" s="230"/>
      <c r="G191" s="230"/>
      <c r="H191" s="230"/>
      <c r="I191" s="230"/>
      <c r="J191" s="230"/>
      <c r="K191" s="230"/>
      <c r="L191" s="230"/>
      <c r="M191" s="230"/>
      <c r="N191" s="46"/>
      <c r="O191" s="46"/>
      <c r="P191" s="46"/>
      <c r="Q191" s="46"/>
      <c r="R191" s="46"/>
      <c r="S191" s="46"/>
    </row>
    <row r="192" spans="1:19" x14ac:dyDescent="0.25">
      <c r="A192" s="46"/>
      <c r="B192" s="230"/>
      <c r="C192" s="230"/>
      <c r="D192" s="230"/>
      <c r="E192" s="230"/>
      <c r="F192" s="230"/>
      <c r="G192" s="230"/>
      <c r="H192" s="230"/>
      <c r="I192" s="230"/>
      <c r="J192" s="230"/>
      <c r="K192" s="230"/>
      <c r="L192" s="230"/>
      <c r="M192" s="230"/>
      <c r="N192" s="46"/>
      <c r="O192" s="46"/>
      <c r="P192" s="46"/>
      <c r="Q192" s="46"/>
      <c r="R192" s="46"/>
      <c r="S192" s="46"/>
    </row>
    <row r="193" spans="1:19" x14ac:dyDescent="0.25">
      <c r="A193" s="46"/>
      <c r="B193" s="230"/>
      <c r="C193" s="230"/>
      <c r="D193" s="230"/>
      <c r="E193" s="230"/>
      <c r="F193" s="230"/>
      <c r="G193" s="230"/>
      <c r="H193" s="230"/>
      <c r="I193" s="230"/>
      <c r="J193" s="230"/>
      <c r="K193" s="230"/>
      <c r="L193" s="230"/>
      <c r="M193" s="230"/>
      <c r="N193" s="46"/>
      <c r="O193" s="46"/>
      <c r="P193" s="46"/>
      <c r="Q193" s="46"/>
      <c r="R193" s="46"/>
      <c r="S193" s="46"/>
    </row>
    <row r="194" spans="1:19" x14ac:dyDescent="0.25">
      <c r="A194" s="46"/>
      <c r="B194" s="230"/>
      <c r="C194" s="230"/>
      <c r="D194" s="230"/>
      <c r="E194" s="230"/>
      <c r="F194" s="230"/>
      <c r="G194" s="230"/>
      <c r="H194" s="230"/>
      <c r="I194" s="230"/>
      <c r="J194" s="230"/>
      <c r="K194" s="230"/>
      <c r="L194" s="230"/>
      <c r="M194" s="230"/>
      <c r="N194" s="46"/>
      <c r="O194" s="46"/>
      <c r="P194" s="46"/>
      <c r="Q194" s="46"/>
      <c r="R194" s="46"/>
      <c r="S194" s="46"/>
    </row>
    <row r="195" spans="1:19" x14ac:dyDescent="0.25">
      <c r="A195" s="46"/>
      <c r="B195" s="230"/>
      <c r="C195" s="230"/>
      <c r="D195" s="230"/>
      <c r="E195" s="230"/>
      <c r="F195" s="230"/>
      <c r="G195" s="230"/>
      <c r="H195" s="230"/>
      <c r="I195" s="230"/>
      <c r="J195" s="230"/>
      <c r="K195" s="230"/>
      <c r="L195" s="230"/>
      <c r="M195" s="230"/>
      <c r="N195" s="46"/>
      <c r="O195" s="46"/>
      <c r="P195" s="46"/>
      <c r="Q195" s="46"/>
      <c r="R195" s="46"/>
      <c r="S195" s="46"/>
    </row>
    <row r="196" spans="1:19" x14ac:dyDescent="0.25">
      <c r="A196" s="46"/>
      <c r="B196" s="230"/>
      <c r="C196" s="230"/>
      <c r="D196" s="230"/>
      <c r="E196" s="230"/>
      <c r="F196" s="230"/>
      <c r="G196" s="230"/>
      <c r="H196" s="230"/>
      <c r="I196" s="230"/>
      <c r="J196" s="230"/>
      <c r="K196" s="230"/>
      <c r="L196" s="230"/>
      <c r="M196" s="230"/>
      <c r="N196" s="46"/>
      <c r="O196" s="46"/>
      <c r="P196" s="46"/>
      <c r="Q196" s="46"/>
      <c r="R196" s="46"/>
      <c r="S196" s="46"/>
    </row>
    <row r="197" spans="1:19" x14ac:dyDescent="0.25">
      <c r="A197" s="46"/>
      <c r="B197" s="230"/>
      <c r="C197" s="230"/>
      <c r="D197" s="230"/>
      <c r="E197" s="230"/>
      <c r="F197" s="230"/>
      <c r="G197" s="230"/>
      <c r="H197" s="230"/>
      <c r="I197" s="230"/>
      <c r="J197" s="230"/>
      <c r="K197" s="230"/>
      <c r="L197" s="230"/>
      <c r="M197" s="230"/>
      <c r="N197" s="46"/>
      <c r="O197" s="46"/>
      <c r="P197" s="46"/>
      <c r="Q197" s="46"/>
      <c r="R197" s="46"/>
      <c r="S197" s="46"/>
    </row>
    <row r="198" spans="1:19" x14ac:dyDescent="0.25">
      <c r="A198" s="46"/>
      <c r="B198" s="230"/>
      <c r="C198" s="230"/>
      <c r="D198" s="230"/>
      <c r="E198" s="230"/>
      <c r="F198" s="230"/>
      <c r="G198" s="230"/>
      <c r="H198" s="230"/>
      <c r="I198" s="230"/>
      <c r="J198" s="230"/>
      <c r="K198" s="230"/>
      <c r="L198" s="230"/>
      <c r="M198" s="230"/>
      <c r="N198" s="46"/>
      <c r="O198" s="46"/>
      <c r="P198" s="46"/>
      <c r="Q198" s="46"/>
      <c r="R198" s="46"/>
      <c r="S198" s="46"/>
    </row>
    <row r="199" spans="1:19" x14ac:dyDescent="0.25">
      <c r="A199" s="46"/>
      <c r="B199" s="230"/>
      <c r="C199" s="230"/>
      <c r="D199" s="230"/>
      <c r="E199" s="230"/>
      <c r="F199" s="230"/>
      <c r="G199" s="230"/>
      <c r="H199" s="230"/>
      <c r="I199" s="230"/>
      <c r="J199" s="230"/>
      <c r="K199" s="230"/>
      <c r="L199" s="230"/>
      <c r="M199" s="230"/>
      <c r="N199" s="46"/>
      <c r="O199" s="46"/>
      <c r="P199" s="46"/>
      <c r="Q199" s="46"/>
      <c r="R199" s="46"/>
      <c r="S199" s="46"/>
    </row>
    <row r="200" spans="1:19" x14ac:dyDescent="0.25">
      <c r="A200" s="46"/>
      <c r="B200" s="230"/>
      <c r="C200" s="230"/>
      <c r="D200" s="230"/>
      <c r="E200" s="230"/>
      <c r="F200" s="230"/>
      <c r="G200" s="230"/>
      <c r="H200" s="230"/>
      <c r="I200" s="230"/>
      <c r="J200" s="230"/>
      <c r="K200" s="230"/>
      <c r="L200" s="230"/>
      <c r="M200" s="230"/>
      <c r="N200" s="46"/>
      <c r="O200" s="46"/>
      <c r="P200" s="46"/>
      <c r="Q200" s="46"/>
      <c r="R200" s="46"/>
      <c r="S200" s="46"/>
    </row>
    <row r="201" spans="1:19" x14ac:dyDescent="0.25">
      <c r="A201" s="46"/>
      <c r="B201" s="230"/>
      <c r="C201" s="230"/>
      <c r="D201" s="230"/>
      <c r="E201" s="230"/>
      <c r="F201" s="230"/>
      <c r="G201" s="230"/>
      <c r="H201" s="230"/>
      <c r="I201" s="230"/>
      <c r="J201" s="230"/>
      <c r="K201" s="230"/>
      <c r="L201" s="230"/>
      <c r="M201" s="230"/>
      <c r="N201" s="46"/>
      <c r="O201" s="46"/>
      <c r="P201" s="46"/>
      <c r="Q201" s="46"/>
      <c r="R201" s="46"/>
      <c r="S201" s="46"/>
    </row>
    <row r="202" spans="1:19" x14ac:dyDescent="0.25">
      <c r="A202" s="46"/>
      <c r="B202" s="230"/>
      <c r="C202" s="230"/>
      <c r="D202" s="230"/>
      <c r="E202" s="230"/>
      <c r="F202" s="230"/>
      <c r="G202" s="230"/>
      <c r="H202" s="230"/>
      <c r="I202" s="230"/>
      <c r="J202" s="230"/>
      <c r="K202" s="230"/>
      <c r="L202" s="230"/>
      <c r="M202" s="230"/>
      <c r="N202" s="46"/>
      <c r="O202" s="46"/>
      <c r="P202" s="46"/>
      <c r="Q202" s="46"/>
      <c r="R202" s="46"/>
      <c r="S202" s="46"/>
    </row>
    <row r="203" spans="1:19" x14ac:dyDescent="0.25">
      <c r="A203" s="46"/>
      <c r="B203" s="230"/>
      <c r="C203" s="230"/>
      <c r="D203" s="230"/>
      <c r="E203" s="230"/>
      <c r="F203" s="230"/>
      <c r="G203" s="230"/>
      <c r="H203" s="230"/>
      <c r="I203" s="230"/>
      <c r="J203" s="230"/>
      <c r="K203" s="230"/>
      <c r="L203" s="230"/>
      <c r="M203" s="230"/>
      <c r="N203" s="46"/>
      <c r="O203" s="46"/>
      <c r="P203" s="46"/>
      <c r="Q203" s="46"/>
      <c r="R203" s="46"/>
      <c r="S203" s="46"/>
    </row>
    <row r="204" spans="1:19" x14ac:dyDescent="0.25">
      <c r="A204" s="46"/>
      <c r="B204" s="230"/>
      <c r="C204" s="230"/>
      <c r="D204" s="230"/>
      <c r="E204" s="230"/>
      <c r="F204" s="230"/>
      <c r="G204" s="230"/>
      <c r="H204" s="230"/>
      <c r="I204" s="230"/>
      <c r="J204" s="230"/>
      <c r="K204" s="230"/>
      <c r="L204" s="230"/>
      <c r="M204" s="230"/>
      <c r="N204" s="46"/>
      <c r="O204" s="46"/>
      <c r="P204" s="46"/>
      <c r="Q204" s="46"/>
      <c r="R204" s="46"/>
      <c r="S204" s="46"/>
    </row>
    <row r="205" spans="1:19" x14ac:dyDescent="0.25">
      <c r="A205" s="46"/>
      <c r="B205" s="230"/>
      <c r="C205" s="230"/>
      <c r="D205" s="230"/>
      <c r="E205" s="230"/>
      <c r="F205" s="230"/>
      <c r="G205" s="230"/>
      <c r="H205" s="230"/>
      <c r="I205" s="230"/>
      <c r="J205" s="230"/>
      <c r="K205" s="230"/>
      <c r="L205" s="230"/>
      <c r="M205" s="230"/>
      <c r="N205" s="46"/>
      <c r="O205" s="46"/>
      <c r="P205" s="46"/>
      <c r="Q205" s="46"/>
      <c r="R205" s="46"/>
      <c r="S205" s="46"/>
    </row>
    <row r="206" spans="1:19" x14ac:dyDescent="0.25">
      <c r="A206" s="46"/>
      <c r="B206" s="230"/>
      <c r="C206" s="230"/>
      <c r="D206" s="230"/>
      <c r="E206" s="230"/>
      <c r="F206" s="230"/>
      <c r="G206" s="230"/>
      <c r="H206" s="230"/>
      <c r="I206" s="230"/>
      <c r="J206" s="230"/>
      <c r="K206" s="230"/>
      <c r="L206" s="230"/>
      <c r="M206" s="230"/>
      <c r="N206" s="46"/>
      <c r="O206" s="46"/>
      <c r="P206" s="46"/>
      <c r="Q206" s="46"/>
      <c r="R206" s="46"/>
      <c r="S206" s="46"/>
    </row>
    <row r="207" spans="1:19" x14ac:dyDescent="0.25">
      <c r="A207" s="46"/>
      <c r="B207" s="230"/>
      <c r="C207" s="230"/>
      <c r="D207" s="230"/>
      <c r="E207" s="230"/>
      <c r="F207" s="230"/>
      <c r="G207" s="230"/>
      <c r="H207" s="230"/>
      <c r="I207" s="230"/>
      <c r="J207" s="230"/>
      <c r="K207" s="230"/>
      <c r="L207" s="230"/>
      <c r="M207" s="230"/>
      <c r="N207" s="46"/>
      <c r="O207" s="46"/>
      <c r="P207" s="46"/>
      <c r="Q207" s="46"/>
      <c r="R207" s="46"/>
      <c r="S207" s="46"/>
    </row>
    <row r="208" spans="1:19" x14ac:dyDescent="0.25">
      <c r="A208" s="46"/>
      <c r="B208" s="230"/>
      <c r="C208" s="230"/>
      <c r="D208" s="230"/>
      <c r="E208" s="230"/>
      <c r="F208" s="230"/>
      <c r="G208" s="230"/>
      <c r="H208" s="230"/>
      <c r="I208" s="230"/>
      <c r="J208" s="230"/>
      <c r="K208" s="230"/>
      <c r="L208" s="230"/>
      <c r="M208" s="230"/>
      <c r="N208" s="46"/>
      <c r="O208" s="46"/>
      <c r="P208" s="46"/>
      <c r="Q208" s="46"/>
      <c r="R208" s="46"/>
      <c r="S208" s="46"/>
    </row>
    <row r="209" spans="1:19" x14ac:dyDescent="0.25">
      <c r="A209" s="46"/>
      <c r="B209" s="230"/>
      <c r="C209" s="230"/>
      <c r="D209" s="230"/>
      <c r="E209" s="230"/>
      <c r="F209" s="230"/>
      <c r="G209" s="230"/>
      <c r="H209" s="230"/>
      <c r="I209" s="230"/>
      <c r="J209" s="230"/>
      <c r="K209" s="230"/>
      <c r="L209" s="230"/>
      <c r="M209" s="230"/>
      <c r="N209" s="46"/>
      <c r="O209" s="46"/>
      <c r="P209" s="46"/>
      <c r="Q209" s="46"/>
      <c r="R209" s="46"/>
      <c r="S209" s="46"/>
    </row>
    <row r="210" spans="1:19" x14ac:dyDescent="0.25">
      <c r="A210" s="46"/>
      <c r="B210" s="230"/>
      <c r="C210" s="230"/>
      <c r="D210" s="230"/>
      <c r="E210" s="230"/>
      <c r="F210" s="230"/>
      <c r="G210" s="230"/>
      <c r="H210" s="230"/>
      <c r="I210" s="230"/>
      <c r="J210" s="230"/>
      <c r="K210" s="230"/>
      <c r="L210" s="230"/>
      <c r="M210" s="230"/>
      <c r="N210" s="46"/>
      <c r="O210" s="46"/>
      <c r="P210" s="46"/>
      <c r="Q210" s="46"/>
      <c r="R210" s="46"/>
      <c r="S210" s="46"/>
    </row>
    <row r="211" spans="1:19" x14ac:dyDescent="0.25">
      <c r="A211" s="46"/>
      <c r="B211" s="230"/>
      <c r="C211" s="230"/>
      <c r="D211" s="230"/>
      <c r="E211" s="230"/>
      <c r="F211" s="230"/>
      <c r="G211" s="230"/>
      <c r="H211" s="230"/>
      <c r="I211" s="230"/>
      <c r="J211" s="230"/>
      <c r="K211" s="230"/>
      <c r="L211" s="230"/>
      <c r="M211" s="230"/>
      <c r="N211" s="46"/>
      <c r="O211" s="46"/>
      <c r="P211" s="46"/>
      <c r="Q211" s="46"/>
      <c r="R211" s="46"/>
      <c r="S211" s="46"/>
    </row>
    <row r="212" spans="1:19" x14ac:dyDescent="0.25">
      <c r="A212" s="46"/>
      <c r="B212" s="230"/>
      <c r="C212" s="230"/>
      <c r="D212" s="230"/>
      <c r="E212" s="230"/>
      <c r="F212" s="230"/>
      <c r="G212" s="230"/>
      <c r="H212" s="230"/>
      <c r="I212" s="230"/>
      <c r="J212" s="230"/>
      <c r="K212" s="230"/>
      <c r="L212" s="230"/>
      <c r="M212" s="230"/>
      <c r="N212" s="46"/>
      <c r="O212" s="46"/>
      <c r="P212" s="46"/>
      <c r="Q212" s="46"/>
      <c r="R212" s="46"/>
      <c r="S212" s="46"/>
    </row>
    <row r="213" spans="1:19" x14ac:dyDescent="0.25">
      <c r="A213" s="46"/>
      <c r="B213" s="230"/>
      <c r="C213" s="230"/>
      <c r="D213" s="230"/>
      <c r="E213" s="230"/>
      <c r="F213" s="230"/>
      <c r="G213" s="230"/>
      <c r="H213" s="230"/>
      <c r="I213" s="230"/>
      <c r="J213" s="230"/>
      <c r="K213" s="230"/>
      <c r="L213" s="230"/>
      <c r="M213" s="230"/>
      <c r="N213" s="46"/>
      <c r="O213" s="46"/>
      <c r="P213" s="46"/>
      <c r="Q213" s="46"/>
      <c r="R213" s="46"/>
      <c r="S213" s="46"/>
    </row>
    <row r="214" spans="1:19" x14ac:dyDescent="0.25">
      <c r="A214" s="46"/>
      <c r="B214" s="230"/>
      <c r="C214" s="230"/>
      <c r="D214" s="230"/>
      <c r="E214" s="230"/>
      <c r="F214" s="230"/>
      <c r="G214" s="230"/>
      <c r="H214" s="230"/>
      <c r="I214" s="230"/>
      <c r="J214" s="230"/>
      <c r="K214" s="230"/>
      <c r="L214" s="230"/>
      <c r="M214" s="230"/>
      <c r="N214" s="46"/>
      <c r="O214" s="46"/>
      <c r="P214" s="46"/>
      <c r="Q214" s="46"/>
      <c r="R214" s="46"/>
      <c r="S214" s="46"/>
    </row>
    <row r="215" spans="1:19" x14ac:dyDescent="0.25">
      <c r="A215" s="46"/>
      <c r="B215" s="230"/>
      <c r="C215" s="230"/>
      <c r="D215" s="230"/>
      <c r="E215" s="230"/>
      <c r="F215" s="230"/>
      <c r="G215" s="230"/>
      <c r="H215" s="230"/>
      <c r="I215" s="230"/>
      <c r="J215" s="230"/>
      <c r="K215" s="230"/>
      <c r="L215" s="230"/>
      <c r="M215" s="230"/>
      <c r="N215" s="46"/>
      <c r="O215" s="46"/>
      <c r="P215" s="46"/>
      <c r="Q215" s="46"/>
      <c r="R215" s="46"/>
      <c r="S215" s="46"/>
    </row>
    <row r="216" spans="1:19" x14ac:dyDescent="0.25">
      <c r="A216" s="46"/>
      <c r="B216" s="230"/>
      <c r="C216" s="230"/>
      <c r="D216" s="230"/>
      <c r="E216" s="230"/>
      <c r="F216" s="230"/>
      <c r="G216" s="230"/>
      <c r="H216" s="230"/>
      <c r="I216" s="230"/>
      <c r="J216" s="230"/>
      <c r="K216" s="230"/>
      <c r="L216" s="230"/>
      <c r="M216" s="230"/>
      <c r="N216" s="46"/>
      <c r="O216" s="46"/>
      <c r="P216" s="46"/>
      <c r="Q216" s="46"/>
      <c r="R216" s="46"/>
      <c r="S216" s="46"/>
    </row>
    <row r="217" spans="1:19" x14ac:dyDescent="0.25">
      <c r="A217" s="46"/>
      <c r="B217" s="230"/>
      <c r="C217" s="230"/>
      <c r="D217" s="230"/>
      <c r="E217" s="230"/>
      <c r="F217" s="230"/>
      <c r="G217" s="230"/>
      <c r="H217" s="230"/>
      <c r="I217" s="230"/>
      <c r="J217" s="230"/>
      <c r="K217" s="230"/>
      <c r="L217" s="230"/>
      <c r="M217" s="230"/>
      <c r="N217" s="46"/>
      <c r="O217" s="46"/>
      <c r="P217" s="46"/>
      <c r="Q217" s="46"/>
      <c r="R217" s="46"/>
      <c r="S217" s="46"/>
    </row>
    <row r="218" spans="1:19" x14ac:dyDescent="0.25">
      <c r="A218" s="46"/>
      <c r="B218" s="230"/>
      <c r="C218" s="230"/>
      <c r="D218" s="230"/>
      <c r="E218" s="230"/>
      <c r="F218" s="230"/>
      <c r="G218" s="230"/>
      <c r="H218" s="230"/>
      <c r="I218" s="230"/>
      <c r="J218" s="230"/>
      <c r="K218" s="230"/>
      <c r="L218" s="230"/>
      <c r="M218" s="230"/>
      <c r="N218" s="46"/>
      <c r="O218" s="46"/>
      <c r="P218" s="46"/>
      <c r="Q218" s="46"/>
      <c r="R218" s="46"/>
      <c r="S218" s="46"/>
    </row>
    <row r="219" spans="1:19" x14ac:dyDescent="0.25">
      <c r="A219" s="46"/>
      <c r="B219" s="230"/>
      <c r="C219" s="230"/>
      <c r="D219" s="230"/>
      <c r="E219" s="230"/>
      <c r="F219" s="230"/>
      <c r="G219" s="230"/>
      <c r="H219" s="230"/>
      <c r="I219" s="230"/>
      <c r="J219" s="230"/>
      <c r="K219" s="230"/>
      <c r="L219" s="230"/>
      <c r="M219" s="230"/>
      <c r="N219" s="46"/>
      <c r="O219" s="46"/>
      <c r="P219" s="46"/>
      <c r="Q219" s="46"/>
      <c r="R219" s="46"/>
      <c r="S219" s="46"/>
    </row>
    <row r="220" spans="1:19" x14ac:dyDescent="0.25">
      <c r="A220" s="46"/>
      <c r="B220" s="230"/>
      <c r="C220" s="230"/>
      <c r="D220" s="230"/>
      <c r="E220" s="230"/>
      <c r="F220" s="230"/>
      <c r="G220" s="230"/>
    </row>
  </sheetData>
  <sheetProtection insertRows="0" selectLockedCells="1"/>
  <mergeCells count="33">
    <mergeCell ref="T3:V3"/>
    <mergeCell ref="N54:S54"/>
    <mergeCell ref="B54:F54"/>
    <mergeCell ref="N2:S2"/>
    <mergeCell ref="B18:F18"/>
    <mergeCell ref="B39:F39"/>
    <mergeCell ref="H4:L4"/>
    <mergeCell ref="N4:S4"/>
    <mergeCell ref="B4:F4"/>
    <mergeCell ref="B47:F47"/>
    <mergeCell ref="H39:L39"/>
    <mergeCell ref="H18:L18"/>
    <mergeCell ref="H72:L72"/>
    <mergeCell ref="B2:F2"/>
    <mergeCell ref="H2:L2"/>
    <mergeCell ref="H71:L71"/>
    <mergeCell ref="H47:L47"/>
    <mergeCell ref="A77:J77"/>
    <mergeCell ref="N18:S18"/>
    <mergeCell ref="B67:F67"/>
    <mergeCell ref="H60:L60"/>
    <mergeCell ref="N60:S60"/>
    <mergeCell ref="H68:L68"/>
    <mergeCell ref="H54:L54"/>
    <mergeCell ref="H74:L74"/>
    <mergeCell ref="H67:L67"/>
    <mergeCell ref="H73:L73"/>
    <mergeCell ref="B60:F60"/>
    <mergeCell ref="N67:R67"/>
    <mergeCell ref="N47:S47"/>
    <mergeCell ref="I75:L75"/>
    <mergeCell ref="H69:L69"/>
    <mergeCell ref="N39:S39"/>
  </mergeCells>
  <phoneticPr fontId="2" type="noConversion"/>
  <dataValidations xWindow="355" yWindow="590" count="22">
    <dataValidation allowBlank="1" showInputMessage="1" showErrorMessage="1" prompt="Enter the wages requested for part-time employees using actual hourly rate._x000a_" sqref="B48" xr:uid="{00000000-0002-0000-0300-000000000000}"/>
    <dataValidation allowBlank="1" showInputMessage="1" showErrorMessage="1" prompt="Enter the number of summer credits by which the employee's workload will be adjusted." sqref="H63:L63" xr:uid="{00000000-0002-0000-0300-000001000000}"/>
    <dataValidation allowBlank="1" showInputMessage="1" showErrorMessage="1" promptTitle="FT grant hires" prompt="Use this section ONLY for hires that will be full-time and 100% grant funded OR to calculate salary replacement to a department." sqref="B5:B12" xr:uid="{00000000-0002-0000-0300-000002000000}"/>
    <dataValidation allowBlank="1" showInputMessage="1" showErrorMessage="1" prompt="Enter the number of credits by which the employee's workload will be adjusted." sqref="H39:L39" xr:uid="{00000000-0002-0000-0300-000003000000}"/>
    <dataValidation type="decimal" allowBlank="1" showInputMessage="1" error="Percentage of effort cannot be more than 100%" prompt="Enter the percentage of effort that the employee will spend on this project." sqref="H13:H15 I5:L15" xr:uid="{00000000-0002-0000-0300-000004000000}">
      <formula1>0</formula1>
      <formula2>100</formula2>
    </dataValidation>
    <dataValidation allowBlank="1" showInputMessage="1" showErrorMessage="1" prompt="To convert percentage of effort to the number of person-months, use the calculator on the last tab: PM Calculator." sqref="H2:L2 H4:L4 H18:L18" xr:uid="{00000000-0002-0000-0300-000005000000}"/>
    <dataValidation allowBlank="1" showInputMessage="1" showErrorMessage="1" prompt="Type in the yearly Cost-of-Living Allowance.  Typically this is 3%." sqref="B1" xr:uid="{00000000-0002-0000-0300-000006000000}"/>
    <dataValidation allowBlank="1" showErrorMessage="1" promptTitle="Faculty Buyout Rate" prompt="Faculty buyout rate is based on an Assistant Professor, Range 22, Rank 4.  FY11 salary is $60,518.15.  Use this number as your buyout salary base." sqref="A39 A45" xr:uid="{00000000-0002-0000-0300-000007000000}"/>
    <dataValidation type="whole" allowBlank="1" showInputMessage="1" showErrorMessage="1" prompt="Enter the number of credits by which the employee's workload will be adjusted." sqref="I40:L44 H41:H44" xr:uid="{00000000-0002-0000-0300-000008000000}">
      <formula1>0</formula1>
      <formula2>24</formula2>
    </dataValidation>
    <dataValidation type="decimal" allowBlank="1" showInputMessage="1" error="Percentage of effort cannot be more than 100%" prompt="Enter the number of months that the employee will spend on this project. Click on the Person-Months link to convert percentage of effort to months." sqref="H5:H12" xr:uid="{00000000-0002-0000-0300-000009000000}">
      <formula1>0</formula1>
      <formula2>100</formula2>
    </dataValidation>
    <dataValidation allowBlank="1" showInputMessage="1" showErrorMessage="1" promptTitle="Current faculty/staff" prompt="Use this section to calculate Salary Voucher (external compensation) for current faculty/staff." sqref="B19:B29" xr:uid="{00000000-0002-0000-0300-00000A000000}"/>
    <dataValidation allowBlank="1" showErrorMessage="1" promptTitle="Faculty Buyout Rate" prompt="Use this section if you already have adjusted load." sqref="B40:B44" xr:uid="{00000000-0002-0000-0300-00000B000000}"/>
    <dataValidation allowBlank="1" showErrorMessage="1" promptTitle="FT Grant-funded" prompt="Use this section ONLY for hires that will be full-time and 100% grant funded OR to calculate salary replacement to a department." sqref="A4 A16" xr:uid="{00000000-0002-0000-0300-00000C000000}"/>
    <dataValidation allowBlank="1" showErrorMessage="1" sqref="B61:B62" xr:uid="{00000000-0002-0000-0300-00000E000000}"/>
    <dataValidation type="decimal" allowBlank="1" showInputMessage="1" showErrorMessage="1" prompt="Enter the number of summer months for which the employee requests salary." sqref="H19:L33" xr:uid="{00000000-0002-0000-0300-00000F000000}">
      <formula1>0</formula1>
      <formula2>10</formula2>
    </dataValidation>
    <dataValidation type="decimal" allowBlank="1" showInputMessage="1" showErrorMessage="1" prompt="Enter the number of summer months for which the employee requests salary." sqref="H34:L36" xr:uid="{00000000-0002-0000-0300-000010000000}">
      <formula1>0</formula1>
      <formula2>12</formula2>
    </dataValidation>
    <dataValidation allowBlank="1" showInputMessage="1" showErrorMessage="1" prompt="These rates are estimated, pending negotiations." sqref="B67" xr:uid="{00000000-0002-0000-0300-000011000000}"/>
    <dataValidation allowBlank="1" showInputMessage="1" showErrorMessage="1" promptTitle="Undergrad" prompt="NJ minimum wage is $15.13 for 2024. Higher rates depends on job complexitiy. Consult HR if uncertain." sqref="B56" xr:uid="{00000000-0002-0000-0300-000012000000}"/>
    <dataValidation allowBlank="1" showInputMessage="1" showErrorMessage="1" promptTitle="Grad students" prompt="Typically $14-$17/hr depending on job complexity. Consult HR if uncertain. NJ minimum wage is currently $15.13." sqref="B55" xr:uid="{00000000-0002-0000-0300-000013000000}"/>
    <dataValidation allowBlank="1" showInputMessage="1" showErrorMessage="1" prompt="Enter the number of hours anticipated." sqref="H55:L57" xr:uid="{00000000-0002-0000-0300-000014000000}"/>
    <dataValidation allowBlank="1" showInputMessage="1" showErrorMessage="1" prompt="Enter the number of graduate assistants" sqref="H61:L62" xr:uid="{00000000-0002-0000-0300-000015000000}"/>
    <dataValidation allowBlank="1" showInputMessage="1" showErrorMessage="1" prompt="Enter # of hours. Part-time capped at 25 hrs/week and 944 hrs/year." sqref="H48:L51" xr:uid="{00000000-0002-0000-0300-000016000000}"/>
  </dataValidations>
  <hyperlinks>
    <hyperlink ref="H4:L4" location="'PM Calculator'!A1" display="Percentage of Effort" xr:uid="{00000000-0004-0000-0300-000000000000}"/>
    <hyperlink ref="H18:L18" location="'PM Calculator'!A1" display="Percentage of Effort" xr:uid="{00000000-0004-0000-0300-000001000000}"/>
  </hyperlinks>
  <pageMargins left="0.5" right="0.5" top="0.5" bottom="0.5" header="0.5" footer="0.5"/>
  <pageSetup scale="6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M38"/>
  <sheetViews>
    <sheetView topLeftCell="A34" zoomScaleNormal="100" workbookViewId="0">
      <selection activeCell="F11" sqref="F11"/>
    </sheetView>
  </sheetViews>
  <sheetFormatPr defaultColWidth="11.44140625" defaultRowHeight="13.2" x14ac:dyDescent="0.25"/>
  <cols>
    <col min="1" max="1" width="11.44140625" style="11" customWidth="1"/>
    <col min="2" max="2" width="11.88671875" style="11" customWidth="1"/>
    <col min="3" max="4" width="11.44140625" style="11" customWidth="1"/>
    <col min="5" max="6" width="14.109375" style="11" customWidth="1"/>
    <col min="7" max="7" width="14.33203125" style="11" customWidth="1"/>
    <col min="8" max="8" width="13.88671875" style="11" customWidth="1"/>
    <col min="9" max="9" width="14.6640625" style="11" customWidth="1"/>
    <col min="10" max="10" width="14" style="11" customWidth="1"/>
    <col min="11" max="16384" width="11.44140625" style="11"/>
  </cols>
  <sheetData>
    <row r="4" spans="1:13" x14ac:dyDescent="0.25">
      <c r="K4" s="334"/>
      <c r="L4" s="334"/>
      <c r="M4" s="334"/>
    </row>
    <row r="6" spans="1:13" ht="18.600000000000001" x14ac:dyDescent="0.3">
      <c r="A6" s="26" t="s">
        <v>49</v>
      </c>
    </row>
    <row r="8" spans="1:13" s="9" customFormat="1" ht="13.8" thickBot="1" x14ac:dyDescent="0.3">
      <c r="A8" s="56" t="s">
        <v>65</v>
      </c>
      <c r="B8" s="56"/>
      <c r="C8" s="56"/>
      <c r="D8" s="56"/>
      <c r="E8" s="141" t="s">
        <v>44</v>
      </c>
      <c r="F8" s="141" t="s">
        <v>45</v>
      </c>
      <c r="G8" s="141" t="s">
        <v>46</v>
      </c>
      <c r="H8" s="141" t="s">
        <v>47</v>
      </c>
      <c r="I8" s="141" t="s">
        <v>48</v>
      </c>
      <c r="J8" s="141" t="s">
        <v>8</v>
      </c>
    </row>
    <row r="9" spans="1:13" ht="13.8" thickTop="1" x14ac:dyDescent="0.25">
      <c r="A9" s="335" t="s">
        <v>69</v>
      </c>
      <c r="B9" s="335"/>
      <c r="C9" s="336"/>
      <c r="D9" s="336"/>
      <c r="E9" s="195">
        <v>0</v>
      </c>
      <c r="F9" s="195">
        <v>0</v>
      </c>
      <c r="G9" s="195">
        <v>0</v>
      </c>
      <c r="H9" s="195">
        <v>0</v>
      </c>
      <c r="I9" s="195">
        <v>0</v>
      </c>
      <c r="J9" s="145">
        <f t="shared" ref="J9:J14" si="0">SUM(E9:I9)</f>
        <v>0</v>
      </c>
    </row>
    <row r="10" spans="1:13" x14ac:dyDescent="0.25">
      <c r="A10" s="335" t="s">
        <v>70</v>
      </c>
      <c r="B10" s="335"/>
      <c r="C10" s="336"/>
      <c r="D10" s="336"/>
      <c r="E10" s="195">
        <v>0</v>
      </c>
      <c r="F10" s="195">
        <v>0</v>
      </c>
      <c r="G10" s="195">
        <v>0</v>
      </c>
      <c r="H10" s="195">
        <v>0</v>
      </c>
      <c r="I10" s="195">
        <v>0</v>
      </c>
      <c r="J10" s="145">
        <f t="shared" si="0"/>
        <v>0</v>
      </c>
    </row>
    <row r="11" spans="1:13" x14ac:dyDescent="0.25">
      <c r="A11" s="335" t="s">
        <v>71</v>
      </c>
      <c r="B11" s="335"/>
      <c r="C11" s="336"/>
      <c r="D11" s="336"/>
      <c r="E11" s="195">
        <v>0</v>
      </c>
      <c r="F11" s="195">
        <v>0</v>
      </c>
      <c r="G11" s="195">
        <v>0</v>
      </c>
      <c r="H11" s="195">
        <v>0</v>
      </c>
      <c r="I11" s="195">
        <v>0</v>
      </c>
      <c r="J11" s="145">
        <f t="shared" si="0"/>
        <v>0</v>
      </c>
    </row>
    <row r="12" spans="1:13" x14ac:dyDescent="0.25">
      <c r="A12" s="335" t="s">
        <v>72</v>
      </c>
      <c r="B12" s="335"/>
      <c r="C12" s="336"/>
      <c r="D12" s="336"/>
      <c r="E12" s="195">
        <v>0</v>
      </c>
      <c r="F12" s="195">
        <v>0</v>
      </c>
      <c r="G12" s="195">
        <v>0</v>
      </c>
      <c r="H12" s="195">
        <v>0</v>
      </c>
      <c r="I12" s="195">
        <v>0</v>
      </c>
      <c r="J12" s="145">
        <f t="shared" si="0"/>
        <v>0</v>
      </c>
    </row>
    <row r="13" spans="1:13" ht="13.8" thickBot="1" x14ac:dyDescent="0.3">
      <c r="A13" s="335" t="s">
        <v>73</v>
      </c>
      <c r="B13" s="335"/>
      <c r="C13" s="336"/>
      <c r="D13" s="336"/>
      <c r="E13" s="195">
        <v>0</v>
      </c>
      <c r="F13" s="195">
        <v>0</v>
      </c>
      <c r="G13" s="195">
        <v>0</v>
      </c>
      <c r="H13" s="195">
        <v>0</v>
      </c>
      <c r="I13" s="195">
        <v>0</v>
      </c>
      <c r="J13" s="145">
        <f t="shared" si="0"/>
        <v>0</v>
      </c>
    </row>
    <row r="14" spans="1:13" ht="13.8" thickTop="1" x14ac:dyDescent="0.25">
      <c r="D14" s="142" t="s">
        <v>8</v>
      </c>
      <c r="E14" s="143">
        <f>SUM(E9:E13)</f>
        <v>0</v>
      </c>
      <c r="F14" s="220">
        <f>SUM(F9:F13)</f>
        <v>0</v>
      </c>
      <c r="G14" s="143">
        <f>SUM(G9:G13)</f>
        <v>0</v>
      </c>
      <c r="H14" s="143">
        <f>SUM(H9:H13)</f>
        <v>0</v>
      </c>
      <c r="I14" s="143">
        <f>SUM(I9:I13)</f>
        <v>0</v>
      </c>
      <c r="J14" s="143">
        <f t="shared" si="0"/>
        <v>0</v>
      </c>
    </row>
    <row r="15" spans="1:13" x14ac:dyDescent="0.25">
      <c r="F15"/>
    </row>
    <row r="20" spans="1:10" x14ac:dyDescent="0.25">
      <c r="F20"/>
    </row>
    <row r="21" spans="1:10" x14ac:dyDescent="0.25">
      <c r="A21" s="134" t="s">
        <v>109</v>
      </c>
      <c r="B21" s="135"/>
      <c r="C21" s="135"/>
      <c r="D21" s="135"/>
      <c r="E21" s="135"/>
      <c r="F21" s="221"/>
      <c r="G21" s="135"/>
      <c r="H21" s="135"/>
      <c r="I21" s="135"/>
      <c r="J21" s="135"/>
    </row>
    <row r="22" spans="1:10" ht="13.8" thickBot="1" x14ac:dyDescent="0.3">
      <c r="A22" s="56" t="s">
        <v>173</v>
      </c>
      <c r="B22" s="56"/>
      <c r="C22" s="56"/>
      <c r="D22" s="56"/>
      <c r="E22" s="141" t="s">
        <v>44</v>
      </c>
      <c r="F22" s="222" t="s">
        <v>45</v>
      </c>
      <c r="G22" s="141" t="s">
        <v>46</v>
      </c>
      <c r="H22" s="141" t="s">
        <v>47</v>
      </c>
      <c r="I22" s="141" t="s">
        <v>48</v>
      </c>
      <c r="J22" s="141" t="s">
        <v>8</v>
      </c>
    </row>
    <row r="23" spans="1:10" ht="13.8" thickTop="1" x14ac:dyDescent="0.25">
      <c r="A23" s="330" t="s">
        <v>69</v>
      </c>
      <c r="B23" s="330"/>
      <c r="C23" s="330"/>
      <c r="D23" s="330"/>
      <c r="E23" s="146">
        <f>IF(E9&lt;25001,E9,25000)</f>
        <v>0</v>
      </c>
      <c r="F23" s="146">
        <f>IF((E9+F9)&lt;25001,F9,(25000-E23))</f>
        <v>0</v>
      </c>
      <c r="G23" s="146">
        <f>IF((E9+F9+G9)&lt;25001,G9,(25000-E23-F23))</f>
        <v>0</v>
      </c>
      <c r="H23" s="146">
        <f>IF((E9+F9+G9+H9)&lt;25001,H9,(25000-E23-F23-G23))</f>
        <v>0</v>
      </c>
      <c r="I23" s="146">
        <f>IF((E9+F9+G9+H9+I9)&lt;25001,I9,(25000-E23-F23-G23-H23))</f>
        <v>0</v>
      </c>
      <c r="J23" s="146">
        <f t="shared" ref="J23:J28" si="1">SUM(E23:I23)</f>
        <v>0</v>
      </c>
    </row>
    <row r="24" spans="1:10" x14ac:dyDescent="0.25">
      <c r="A24" s="329" t="s">
        <v>70</v>
      </c>
      <c r="B24" s="329"/>
      <c r="C24" s="330"/>
      <c r="D24" s="330"/>
      <c r="E24" s="146">
        <f>IF(E10&lt;25001,E10,25000)</f>
        <v>0</v>
      </c>
      <c r="F24" s="146">
        <f>IF((E10+F10)&lt;25001,F10,(25000-E24))</f>
        <v>0</v>
      </c>
      <c r="G24" s="146">
        <f>IF((E10+F10+G10)&lt;25001,G10,(25000-E24-F24))</f>
        <v>0</v>
      </c>
      <c r="H24" s="146">
        <f>IF((E10+F10+G10+H10)&lt;25001,H10,(25000-E24-F24-G24))</f>
        <v>0</v>
      </c>
      <c r="I24" s="146">
        <f>IF((E10+F10+G10+H10+I10)&lt;25001,I10,(25000-E24-F24-G24-H24))</f>
        <v>0</v>
      </c>
      <c r="J24" s="146">
        <f t="shared" si="1"/>
        <v>0</v>
      </c>
    </row>
    <row r="25" spans="1:10" x14ac:dyDescent="0.25">
      <c r="A25" s="329" t="s">
        <v>71</v>
      </c>
      <c r="B25" s="329"/>
      <c r="C25" s="330"/>
      <c r="D25" s="330"/>
      <c r="E25" s="146">
        <f>IF(E11&lt;25001,E11,25000)</f>
        <v>0</v>
      </c>
      <c r="F25" s="146">
        <f>IF((E11+F11)&lt;25001,F11,(25000-E25))</f>
        <v>0</v>
      </c>
      <c r="G25" s="146">
        <f>IF((E11+F11+G11)&lt;25001,G11,(25000-E25-F25))</f>
        <v>0</v>
      </c>
      <c r="H25" s="146">
        <f>IF((E11+F11+G11+H11)&lt;25001,H11,(25000-E25-F25-G25))</f>
        <v>0</v>
      </c>
      <c r="I25" s="146">
        <f>IF((E11+F11+G11+H11+I11)&lt;25001,I11,(25000-E25-F25-G25-H25))</f>
        <v>0</v>
      </c>
      <c r="J25" s="146">
        <f t="shared" si="1"/>
        <v>0</v>
      </c>
    </row>
    <row r="26" spans="1:10" x14ac:dyDescent="0.25">
      <c r="A26" s="329" t="s">
        <v>72</v>
      </c>
      <c r="B26" s="329"/>
      <c r="C26" s="330"/>
      <c r="D26" s="330"/>
      <c r="E26" s="146">
        <f>IF(E12&lt;25001,E12,25000)</f>
        <v>0</v>
      </c>
      <c r="F26" s="146">
        <f>IF((E12+F12)&lt;25001,F12,(25000-E26))</f>
        <v>0</v>
      </c>
      <c r="G26" s="146">
        <f>IF((E12+F12+G12)&lt;25001,G12,(25000-E26-F26))</f>
        <v>0</v>
      </c>
      <c r="H26" s="146">
        <f>IF((E12+F12+G12+H12)&lt;25001,H12,(25000-E26-F26-G26))</f>
        <v>0</v>
      </c>
      <c r="I26" s="146">
        <f>IF((E12+F12+G12+H12+I12)&lt;25001,I12,(25000-E26-F26-G26-H26))</f>
        <v>0</v>
      </c>
      <c r="J26" s="146">
        <f t="shared" si="1"/>
        <v>0</v>
      </c>
    </row>
    <row r="27" spans="1:10" ht="13.8" thickBot="1" x14ac:dyDescent="0.3">
      <c r="A27" s="329" t="s">
        <v>73</v>
      </c>
      <c r="B27" s="329"/>
      <c r="C27" s="330"/>
      <c r="D27" s="330"/>
      <c r="E27" s="146">
        <f>IF(E13&lt;25001,E13,25000)</f>
        <v>0</v>
      </c>
      <c r="F27" s="146">
        <f>IF((E13+F13)&lt;25001,F13,(25000-E27))</f>
        <v>0</v>
      </c>
      <c r="G27" s="146">
        <f>IF((E13+F13+G13)&lt;25001,G13,(25000-E27-F27))</f>
        <v>0</v>
      </c>
      <c r="H27" s="146">
        <f>IF((E13+F13+G13+H13)&lt;25001,H13,(25000-E27-F27-G27))</f>
        <v>0</v>
      </c>
      <c r="I27" s="146">
        <f>IF((E13+F13+G13+H13+I13)&lt;25001,I13,(25000-E27-F27-G27-H27))</f>
        <v>0</v>
      </c>
      <c r="J27" s="146">
        <f t="shared" si="1"/>
        <v>0</v>
      </c>
    </row>
    <row r="28" spans="1:10" ht="13.8" thickTop="1" x14ac:dyDescent="0.25">
      <c r="A28" s="331" t="s">
        <v>110</v>
      </c>
      <c r="B28" s="331"/>
      <c r="C28" s="331"/>
      <c r="D28" s="333"/>
      <c r="E28" s="144">
        <f>SUM(E23:E27)</f>
        <v>0</v>
      </c>
      <c r="F28" s="143">
        <f>SUM(F23:F27)</f>
        <v>0</v>
      </c>
      <c r="G28" s="143">
        <f>SUM(G23:G27)</f>
        <v>0</v>
      </c>
      <c r="H28" s="143">
        <f>SUM(H23:H27)</f>
        <v>0</v>
      </c>
      <c r="I28" s="143">
        <f>SUM(I23:I27)</f>
        <v>0</v>
      </c>
      <c r="J28" s="143">
        <f t="shared" si="1"/>
        <v>0</v>
      </c>
    </row>
    <row r="29" spans="1:10" x14ac:dyDescent="0.25">
      <c r="A29" s="331"/>
      <c r="B29" s="332"/>
      <c r="C29" s="332"/>
      <c r="D29" s="332"/>
      <c r="E29" s="136"/>
      <c r="F29" s="10"/>
      <c r="G29" s="10"/>
      <c r="H29" s="10"/>
      <c r="I29" s="10"/>
      <c r="J29" s="10"/>
    </row>
    <row r="30" spans="1:10" x14ac:dyDescent="0.25">
      <c r="A30" s="331"/>
      <c r="B30" s="331"/>
      <c r="C30" s="331"/>
      <c r="D30" s="331"/>
      <c r="E30" s="136"/>
      <c r="F30" s="10"/>
      <c r="G30" s="10"/>
      <c r="H30" s="10"/>
      <c r="I30" s="10"/>
      <c r="J30" s="10"/>
    </row>
    <row r="31" spans="1:10" ht="13.8" thickBot="1" x14ac:dyDescent="0.3">
      <c r="A31" s="56" t="s">
        <v>174</v>
      </c>
      <c r="B31" s="56"/>
      <c r="C31" s="56"/>
      <c r="D31" s="56"/>
      <c r="E31" s="141" t="s">
        <v>44</v>
      </c>
      <c r="F31" s="141" t="s">
        <v>45</v>
      </c>
      <c r="G31" s="141" t="s">
        <v>46</v>
      </c>
      <c r="H31" s="141" t="s">
        <v>47</v>
      </c>
      <c r="I31" s="141" t="s">
        <v>48</v>
      </c>
      <c r="J31" s="141" t="s">
        <v>8</v>
      </c>
    </row>
    <row r="32" spans="1:10" ht="13.8" thickTop="1" x14ac:dyDescent="0.25">
      <c r="A32" s="330" t="s">
        <v>69</v>
      </c>
      <c r="B32" s="330"/>
      <c r="C32" s="330"/>
      <c r="D32" s="330"/>
      <c r="E32" s="146">
        <f>IF(E9&lt;25001,0,E9-E23)</f>
        <v>0</v>
      </c>
      <c r="F32" s="146">
        <f>IF((E9+F9)&lt;25001,0,(F9-F23))</f>
        <v>0</v>
      </c>
      <c r="G32" s="146">
        <f>IF((E9+F9+G9)&lt;25001,0,(G9-G23))</f>
        <v>0</v>
      </c>
      <c r="H32" s="146">
        <f>IF((E9+F9+G9+H9)&lt;25001,0,(H9-H23))</f>
        <v>0</v>
      </c>
      <c r="I32" s="146">
        <f>IF((E9+F9+G9+H9+I9)&lt;25001,0,(I9-I23))</f>
        <v>0</v>
      </c>
      <c r="J32" s="146">
        <f t="shared" ref="J32:J37" si="2">SUM(E32:I32)</f>
        <v>0</v>
      </c>
    </row>
    <row r="33" spans="1:10" x14ac:dyDescent="0.25">
      <c r="A33" s="329" t="s">
        <v>70</v>
      </c>
      <c r="B33" s="329"/>
      <c r="C33" s="330"/>
      <c r="D33" s="330"/>
      <c r="E33" s="146">
        <f>IF(E10&lt;25001,0,E10-E24)</f>
        <v>0</v>
      </c>
      <c r="F33" s="146">
        <f>IF((E10+F10)&lt;25001,0,(F10-F24))</f>
        <v>0</v>
      </c>
      <c r="G33" s="146">
        <f>IF((E10+F10+G10)&lt;25001,0,(G10-G24))</f>
        <v>0</v>
      </c>
      <c r="H33" s="146">
        <f>IF((E10+F10+G10+H10)&lt;25001,0,(H10-H24))</f>
        <v>0</v>
      </c>
      <c r="I33" s="146">
        <f>IF((E10+F10+G10+H10+I10)&lt;25001,0,(I10-I24))</f>
        <v>0</v>
      </c>
      <c r="J33" s="146">
        <f t="shared" si="2"/>
        <v>0</v>
      </c>
    </row>
    <row r="34" spans="1:10" x14ac:dyDescent="0.25">
      <c r="A34" s="329" t="s">
        <v>71</v>
      </c>
      <c r="B34" s="329"/>
      <c r="C34" s="330"/>
      <c r="D34" s="330"/>
      <c r="E34" s="146">
        <f>IF(E11&lt;25001,0,E11-E25)</f>
        <v>0</v>
      </c>
      <c r="F34" s="146">
        <f>IF((E11+F11)&lt;25001,0,(F11-F25))</f>
        <v>0</v>
      </c>
      <c r="G34" s="146">
        <f>IF((E11+F11+G11)&lt;25001,0,(G11-G25))</f>
        <v>0</v>
      </c>
      <c r="H34" s="146">
        <f>IF((E11+F11+G11+H11)&lt;25001,0,(H11-H25))</f>
        <v>0</v>
      </c>
      <c r="I34" s="146">
        <f>IF((E11+F11+G11+H11+I11)&lt;25001,0,(I11-I25))</f>
        <v>0</v>
      </c>
      <c r="J34" s="146">
        <f t="shared" si="2"/>
        <v>0</v>
      </c>
    </row>
    <row r="35" spans="1:10" x14ac:dyDescent="0.25">
      <c r="A35" s="329" t="s">
        <v>72</v>
      </c>
      <c r="B35" s="329"/>
      <c r="C35" s="330"/>
      <c r="D35" s="330"/>
      <c r="E35" s="146">
        <f>IF(E12&lt;25001,0,E12-E26)</f>
        <v>0</v>
      </c>
      <c r="F35" s="146">
        <f>IF((E12+F12)&lt;25001,0,(F12-F26))</f>
        <v>0</v>
      </c>
      <c r="G35" s="146">
        <f>IF((E12+F12+G12)&lt;25001,0,(G12-G26))</f>
        <v>0</v>
      </c>
      <c r="H35" s="146">
        <f>IF((E12+F12+G12+H12)&lt;25001,0,(H12-H26))</f>
        <v>0</v>
      </c>
      <c r="I35" s="146">
        <f>IF((E12+F12+G12+H12+I12)&lt;25001,0,(I12-I26))</f>
        <v>0</v>
      </c>
      <c r="J35" s="146">
        <f t="shared" si="2"/>
        <v>0</v>
      </c>
    </row>
    <row r="36" spans="1:10" ht="13.8" thickBot="1" x14ac:dyDescent="0.3">
      <c r="A36" s="329" t="s">
        <v>73</v>
      </c>
      <c r="B36" s="329"/>
      <c r="C36" s="330"/>
      <c r="D36" s="330"/>
      <c r="E36" s="146">
        <f>IF(E13&lt;25001,0,E13-E27)</f>
        <v>0</v>
      </c>
      <c r="F36" s="146">
        <f>IF((E13+F13)&lt;25001,0,(F13-F27))</f>
        <v>0</v>
      </c>
      <c r="G36" s="146">
        <f>IF((E13+F13+G13)&lt;25001,0,(G13-G27))</f>
        <v>0</v>
      </c>
      <c r="H36" s="146">
        <f>IF((E13+F13+G13+H13)&lt;25001,0,(H13-H27))</f>
        <v>0</v>
      </c>
      <c r="I36" s="146">
        <f>IF((E13+F13+G13+H13+I13)&lt;25001,0,(I13-I27))</f>
        <v>0</v>
      </c>
      <c r="J36" s="146">
        <f t="shared" si="2"/>
        <v>0</v>
      </c>
    </row>
    <row r="37" spans="1:10" ht="13.8" thickTop="1" x14ac:dyDescent="0.25">
      <c r="A37" s="331" t="s">
        <v>111</v>
      </c>
      <c r="B37" s="331"/>
      <c r="C37" s="331"/>
      <c r="D37" s="333"/>
      <c r="E37" s="144">
        <f>SUM(E32:E36)</f>
        <v>0</v>
      </c>
      <c r="F37" s="143">
        <f>SUM(F32:F36)</f>
        <v>0</v>
      </c>
      <c r="G37" s="143">
        <f>SUM(G32:G36)</f>
        <v>0</v>
      </c>
      <c r="H37" s="143">
        <f>SUM(H32:H36)</f>
        <v>0</v>
      </c>
      <c r="I37" s="143">
        <f>SUM(I32:I36)</f>
        <v>0</v>
      </c>
      <c r="J37" s="143">
        <f t="shared" si="2"/>
        <v>0</v>
      </c>
    </row>
    <row r="38" spans="1:10" x14ac:dyDescent="0.25">
      <c r="A38" s="331"/>
      <c r="B38" s="331"/>
      <c r="C38" s="331"/>
      <c r="D38" s="331"/>
    </row>
  </sheetData>
  <sheetProtection algorithmName="SHA-512" hashValue="gX0d5dG4rh8yUxwr/V1+Dg1VCvYW0AMz69aTBS+iHshy9upjFpXb7xX07td4P5PYgLtnGOH7ej1X8ngJApf6Hg==" saltValue="zZpMUzB6/b/HsvdBuU7trA==" spinCount="100000" sheet="1" insertRows="0" selectLockedCells="1"/>
  <mergeCells count="21">
    <mergeCell ref="K4:M4"/>
    <mergeCell ref="A23:D23"/>
    <mergeCell ref="A24:D24"/>
    <mergeCell ref="A25:D25"/>
    <mergeCell ref="A26:D26"/>
    <mergeCell ref="A9:D9"/>
    <mergeCell ref="A10:D10"/>
    <mergeCell ref="A11:D11"/>
    <mergeCell ref="A12:D12"/>
    <mergeCell ref="A13:D13"/>
    <mergeCell ref="A27:D27"/>
    <mergeCell ref="A29:D29"/>
    <mergeCell ref="A38:D38"/>
    <mergeCell ref="A28:D28"/>
    <mergeCell ref="A37:D37"/>
    <mergeCell ref="A30:D30"/>
    <mergeCell ref="A32:D32"/>
    <mergeCell ref="A33:D33"/>
    <mergeCell ref="A34:D34"/>
    <mergeCell ref="A35:D35"/>
    <mergeCell ref="A36:D36"/>
  </mergeCells>
  <dataValidations xWindow="948" yWindow="267" count="1">
    <dataValidation allowBlank="1" showInputMessage="1" showErrorMessage="1" prompt="Enter the name/company of the subcontractor." sqref="A9:D9 A23:D23 A32:D32" xr:uid="{00000000-0002-0000-0400-000000000000}"/>
  </dataValidations>
  <pageMargins left="0.75" right="0.75" top="1" bottom="1" header="0.3" footer="0.3"/>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6"/>
  <sheetViews>
    <sheetView topLeftCell="A10" workbookViewId="0">
      <selection activeCell="D12" sqref="D12"/>
    </sheetView>
  </sheetViews>
  <sheetFormatPr defaultColWidth="11.44140625" defaultRowHeight="11.4" x14ac:dyDescent="0.2"/>
  <cols>
    <col min="1" max="9" width="11.44140625" style="65" customWidth="1"/>
    <col min="10" max="11" width="10.6640625" style="65" customWidth="1"/>
    <col min="12" max="12" width="4.6640625" style="65" customWidth="1"/>
    <col min="13" max="14" width="10.6640625" style="65" customWidth="1"/>
    <col min="15" max="15" width="4.6640625" style="65" customWidth="1"/>
    <col min="16" max="19" width="10.6640625" style="65" customWidth="1"/>
    <col min="20" max="20" width="4.6640625" style="65" customWidth="1"/>
    <col min="21" max="22" width="10.6640625" style="65" customWidth="1"/>
    <col min="23" max="16384" width="11.44140625" style="65"/>
  </cols>
  <sheetData>
    <row r="1" spans="1:21" x14ac:dyDescent="0.2">
      <c r="I1" s="66" t="s">
        <v>74</v>
      </c>
      <c r="N1" s="67"/>
      <c r="O1" s="67"/>
      <c r="P1" s="67"/>
      <c r="R1" s="66"/>
      <c r="S1" s="66"/>
      <c r="T1" s="68"/>
    </row>
    <row r="2" spans="1:21" x14ac:dyDescent="0.2">
      <c r="I2" s="66" t="s">
        <v>75</v>
      </c>
      <c r="N2" s="67"/>
      <c r="O2" s="67"/>
      <c r="P2" s="67"/>
      <c r="R2" s="66"/>
      <c r="S2" s="66"/>
      <c r="T2" s="68"/>
    </row>
    <row r="4" spans="1:21" ht="15.6" x14ac:dyDescent="0.3">
      <c r="A4" s="30" t="s">
        <v>103</v>
      </c>
    </row>
    <row r="5" spans="1:21" ht="12" x14ac:dyDescent="0.25">
      <c r="A5" s="78"/>
    </row>
    <row r="6" spans="1:21" ht="12" x14ac:dyDescent="0.25">
      <c r="A6" s="78"/>
    </row>
    <row r="7" spans="1:21" x14ac:dyDescent="0.2">
      <c r="A7" s="338" t="s">
        <v>150</v>
      </c>
      <c r="B7" s="338"/>
      <c r="C7" s="69"/>
      <c r="D7" s="338" t="s">
        <v>76</v>
      </c>
      <c r="E7" s="338"/>
      <c r="F7" s="69"/>
      <c r="G7" s="338" t="s">
        <v>77</v>
      </c>
      <c r="H7" s="339"/>
      <c r="I7" s="70"/>
      <c r="J7" s="338" t="s">
        <v>78</v>
      </c>
      <c r="K7" s="338"/>
      <c r="L7" s="71"/>
      <c r="M7" s="338" t="s">
        <v>79</v>
      </c>
      <c r="N7" s="338"/>
      <c r="O7" s="71"/>
      <c r="P7" s="338" t="s">
        <v>80</v>
      </c>
      <c r="Q7" s="338"/>
    </row>
    <row r="8" spans="1:21" x14ac:dyDescent="0.2">
      <c r="A8" s="337" t="s">
        <v>81</v>
      </c>
      <c r="B8" s="337"/>
      <c r="C8" s="69"/>
      <c r="D8" s="337" t="s">
        <v>82</v>
      </c>
      <c r="E8" s="337"/>
      <c r="F8" s="69"/>
      <c r="G8" s="337" t="s">
        <v>82</v>
      </c>
      <c r="H8" s="340"/>
      <c r="I8" s="70"/>
      <c r="J8" s="337" t="s">
        <v>83</v>
      </c>
      <c r="K8" s="340"/>
      <c r="L8" s="72"/>
      <c r="M8" s="337" t="s">
        <v>82</v>
      </c>
      <c r="N8" s="337"/>
      <c r="O8" s="72"/>
      <c r="P8" s="337" t="s">
        <v>84</v>
      </c>
      <c r="Q8" s="337"/>
    </row>
    <row r="9" spans="1:21" x14ac:dyDescent="0.2">
      <c r="A9" s="72"/>
      <c r="B9" s="72"/>
      <c r="C9" s="72"/>
      <c r="D9" s="72"/>
      <c r="E9" s="72"/>
      <c r="F9" s="72"/>
      <c r="G9" s="72"/>
      <c r="H9" s="70"/>
      <c r="I9" s="70"/>
      <c r="J9" s="72"/>
      <c r="K9" s="72"/>
      <c r="L9" s="72"/>
      <c r="M9" s="72"/>
      <c r="N9" s="72"/>
      <c r="O9" s="72"/>
      <c r="P9" s="72"/>
      <c r="Q9" s="72"/>
    </row>
    <row r="10" spans="1:21" x14ac:dyDescent="0.2">
      <c r="A10" s="73" t="s">
        <v>85</v>
      </c>
      <c r="B10" s="73" t="s">
        <v>86</v>
      </c>
      <c r="C10" s="73"/>
      <c r="D10" s="69" t="s">
        <v>87</v>
      </c>
      <c r="E10" s="73" t="s">
        <v>88</v>
      </c>
      <c r="F10" s="71"/>
      <c r="G10" s="73" t="s">
        <v>89</v>
      </c>
      <c r="H10" s="73" t="s">
        <v>88</v>
      </c>
      <c r="I10" s="70"/>
      <c r="J10" s="73" t="s">
        <v>90</v>
      </c>
      <c r="K10" s="73" t="s">
        <v>91</v>
      </c>
      <c r="L10" s="71"/>
      <c r="M10" s="73" t="s">
        <v>90</v>
      </c>
      <c r="N10" s="73" t="s">
        <v>91</v>
      </c>
      <c r="O10" s="71"/>
      <c r="P10" s="73" t="s">
        <v>90</v>
      </c>
      <c r="Q10" s="73" t="s">
        <v>91</v>
      </c>
    </row>
    <row r="11" spans="1:21" x14ac:dyDescent="0.2">
      <c r="C11" s="74"/>
      <c r="D11" s="74"/>
      <c r="E11" s="74"/>
      <c r="F11" s="74"/>
      <c r="H11" s="74"/>
      <c r="I11" s="74"/>
      <c r="J11" s="74"/>
    </row>
    <row r="12" spans="1:21" ht="12" x14ac:dyDescent="0.25">
      <c r="A12" s="92">
        <v>0</v>
      </c>
      <c r="B12" s="83">
        <f>A12*0.02</f>
        <v>0</v>
      </c>
      <c r="C12" s="84"/>
      <c r="D12" s="85">
        <f>A12</f>
        <v>0</v>
      </c>
      <c r="E12" s="84">
        <f>D12*0.06</f>
        <v>0</v>
      </c>
      <c r="F12" s="84"/>
      <c r="G12" s="82">
        <f>A12</f>
        <v>0</v>
      </c>
      <c r="H12" s="84">
        <f>G12*0.08</f>
        <v>0</v>
      </c>
      <c r="J12" s="86">
        <f>A12</f>
        <v>0</v>
      </c>
      <c r="K12" s="83">
        <f>A12*0.09</f>
        <v>0</v>
      </c>
      <c r="L12" s="82"/>
      <c r="M12" s="82">
        <f>A12</f>
        <v>0</v>
      </c>
      <c r="N12" s="87">
        <f>M12*0.1</f>
        <v>0</v>
      </c>
      <c r="O12" s="88"/>
      <c r="P12" s="82">
        <f>A12</f>
        <v>0</v>
      </c>
      <c r="Q12" s="83">
        <f>P12*0.12</f>
        <v>0</v>
      </c>
    </row>
    <row r="13" spans="1:21" ht="12.6" thickBot="1" x14ac:dyDescent="0.3">
      <c r="A13" s="89"/>
      <c r="B13" s="90"/>
      <c r="C13" s="90"/>
      <c r="D13" s="90"/>
      <c r="E13" s="90"/>
      <c r="F13" s="91"/>
      <c r="G13" s="89"/>
      <c r="H13" s="89"/>
      <c r="I13" s="89"/>
      <c r="J13" s="89"/>
      <c r="K13" s="90"/>
      <c r="L13" s="89"/>
      <c r="M13" s="89"/>
      <c r="N13" s="89"/>
      <c r="O13" s="89"/>
      <c r="P13" s="89"/>
      <c r="Q13" s="90"/>
    </row>
    <row r="14" spans="1:21" x14ac:dyDescent="0.2">
      <c r="K14" s="75"/>
      <c r="Q14" s="75"/>
      <c r="U14" s="75"/>
    </row>
    <row r="15" spans="1:21" ht="12" x14ac:dyDescent="0.25">
      <c r="A15" s="76" t="s">
        <v>92</v>
      </c>
      <c r="B15" s="77"/>
      <c r="C15" s="77"/>
      <c r="D15" s="77"/>
      <c r="E15" s="77"/>
      <c r="F15" s="77"/>
      <c r="G15" s="77"/>
      <c r="H15" s="77"/>
      <c r="I15" s="77"/>
      <c r="J15" s="76"/>
      <c r="K15" s="76"/>
      <c r="L15" s="76"/>
      <c r="M15" s="76"/>
      <c r="N15" s="77"/>
      <c r="O15" s="77"/>
      <c r="P15" s="76"/>
      <c r="Q15" s="76"/>
      <c r="R15" s="77"/>
      <c r="S15" s="76"/>
    </row>
    <row r="16" spans="1:21" ht="12" x14ac:dyDescent="0.25">
      <c r="A16" s="76"/>
      <c r="B16" s="77"/>
      <c r="C16" s="77"/>
      <c r="D16" s="77"/>
      <c r="E16" s="77"/>
      <c r="F16" s="77"/>
      <c r="G16" s="77"/>
      <c r="H16" s="77"/>
      <c r="I16" s="77"/>
      <c r="J16" s="76"/>
      <c r="K16" s="76"/>
      <c r="L16" s="76"/>
      <c r="M16" s="76"/>
      <c r="N16" s="77"/>
      <c r="O16" s="77"/>
      <c r="P16" s="76"/>
      <c r="Q16" s="76"/>
      <c r="R16" s="77"/>
      <c r="S16" s="76"/>
    </row>
    <row r="17" spans="1:19" ht="12" x14ac:dyDescent="0.25">
      <c r="A17" s="76" t="s">
        <v>151</v>
      </c>
      <c r="B17" s="77"/>
      <c r="C17" s="77"/>
      <c r="D17" s="77"/>
      <c r="E17" s="77"/>
      <c r="F17" s="77"/>
      <c r="G17" s="77"/>
      <c r="H17" s="77"/>
      <c r="I17" s="77"/>
      <c r="J17" s="76"/>
      <c r="K17" s="76"/>
      <c r="L17" s="76"/>
      <c r="M17" s="76"/>
      <c r="N17" s="77"/>
      <c r="O17" s="77"/>
      <c r="P17" s="76"/>
      <c r="Q17" s="76"/>
      <c r="R17" s="77"/>
      <c r="S17" s="76"/>
    </row>
    <row r="18" spans="1:19" ht="12" x14ac:dyDescent="0.25">
      <c r="A18" s="76" t="s">
        <v>93</v>
      </c>
      <c r="B18" s="77"/>
      <c r="C18" s="77"/>
      <c r="D18" s="77"/>
      <c r="E18" s="77"/>
      <c r="F18" s="77"/>
      <c r="G18" s="77"/>
      <c r="H18" s="77"/>
      <c r="I18" s="77"/>
      <c r="J18" s="76"/>
      <c r="K18" s="76"/>
      <c r="L18" s="76"/>
      <c r="M18" s="76"/>
      <c r="N18" s="77"/>
      <c r="O18" s="77"/>
      <c r="P18" s="76"/>
      <c r="Q18" s="76"/>
      <c r="R18" s="77"/>
      <c r="S18" s="76"/>
    </row>
    <row r="19" spans="1:19" x14ac:dyDescent="0.2">
      <c r="B19" s="75"/>
      <c r="C19" s="75"/>
      <c r="D19" s="75"/>
      <c r="E19" s="75"/>
      <c r="F19" s="75"/>
      <c r="G19" s="75"/>
      <c r="H19" s="75"/>
      <c r="I19" s="75"/>
      <c r="N19" s="75"/>
      <c r="O19" s="75"/>
      <c r="R19" s="75"/>
    </row>
    <row r="20" spans="1:19" x14ac:dyDescent="0.2">
      <c r="B20" s="75"/>
      <c r="C20" s="75"/>
      <c r="D20" s="75"/>
      <c r="E20" s="75"/>
      <c r="F20" s="75"/>
      <c r="G20" s="75"/>
      <c r="H20" s="75"/>
      <c r="I20" s="75"/>
      <c r="N20" s="75"/>
      <c r="O20" s="75"/>
      <c r="R20" s="75"/>
    </row>
    <row r="21" spans="1:19" ht="12" x14ac:dyDescent="0.25">
      <c r="A21" s="78" t="s">
        <v>94</v>
      </c>
      <c r="N21" s="75"/>
      <c r="O21" s="75"/>
      <c r="R21" s="75"/>
    </row>
    <row r="22" spans="1:19" ht="12" x14ac:dyDescent="0.25">
      <c r="A22" s="78" t="s">
        <v>95</v>
      </c>
      <c r="N22" s="75"/>
      <c r="O22" s="75"/>
      <c r="R22" s="75"/>
    </row>
    <row r="23" spans="1:19" ht="12" x14ac:dyDescent="0.25">
      <c r="A23" s="78"/>
      <c r="N23" s="75"/>
      <c r="O23" s="75"/>
      <c r="R23" s="75"/>
    </row>
    <row r="24" spans="1:19" ht="12" x14ac:dyDescent="0.25">
      <c r="A24" s="78" t="s">
        <v>96</v>
      </c>
      <c r="C24" s="79" t="s">
        <v>140</v>
      </c>
      <c r="E24" s="78"/>
      <c r="G24" s="78"/>
      <c r="H24" s="79"/>
      <c r="N24" s="75"/>
    </row>
    <row r="25" spans="1:19" ht="12" x14ac:dyDescent="0.25">
      <c r="A25" s="78" t="s">
        <v>97</v>
      </c>
      <c r="C25" s="79" t="s">
        <v>141</v>
      </c>
      <c r="E25" s="78"/>
      <c r="G25" s="78"/>
      <c r="H25" s="79"/>
      <c r="N25" s="75"/>
    </row>
    <row r="26" spans="1:19" ht="12" x14ac:dyDescent="0.25">
      <c r="A26" s="78" t="s">
        <v>98</v>
      </c>
      <c r="C26" s="79" t="s">
        <v>99</v>
      </c>
      <c r="E26" s="78"/>
      <c r="G26" s="78"/>
      <c r="H26" s="79"/>
      <c r="N26" s="75"/>
    </row>
    <row r="27" spans="1:19" ht="12" x14ac:dyDescent="0.25">
      <c r="A27" s="78" t="s">
        <v>100</v>
      </c>
      <c r="N27" s="75"/>
      <c r="O27" s="75"/>
      <c r="R27" s="75"/>
    </row>
    <row r="28" spans="1:19" ht="12" x14ac:dyDescent="0.25">
      <c r="B28" s="80"/>
      <c r="C28" s="80"/>
      <c r="D28" s="80"/>
      <c r="E28" s="80"/>
      <c r="F28" s="80"/>
      <c r="G28" s="80"/>
      <c r="H28" s="80"/>
      <c r="I28" s="80"/>
      <c r="N28" s="75"/>
      <c r="O28" s="75"/>
      <c r="R28" s="75"/>
    </row>
    <row r="29" spans="1:19" ht="13.2" x14ac:dyDescent="0.25">
      <c r="A29" s="80"/>
      <c r="D29" s="65" t="s">
        <v>101</v>
      </c>
      <c r="F29" t="s">
        <v>142</v>
      </c>
      <c r="G29"/>
      <c r="H29"/>
      <c r="I29" s="81"/>
      <c r="J29"/>
      <c r="K29"/>
      <c r="L29"/>
      <c r="M29"/>
      <c r="N29"/>
      <c r="O29" s="75"/>
    </row>
    <row r="30" spans="1:19" ht="13.2" x14ac:dyDescent="0.25">
      <c r="A30" s="80"/>
      <c r="D30" s="65" t="s">
        <v>144</v>
      </c>
      <c r="F30" t="s">
        <v>147</v>
      </c>
      <c r="G30"/>
      <c r="H30"/>
      <c r="I30"/>
      <c r="J30"/>
      <c r="K30"/>
      <c r="L30"/>
      <c r="M30"/>
      <c r="N30"/>
    </row>
    <row r="31" spans="1:19" ht="13.2" x14ac:dyDescent="0.25">
      <c r="F31" t="s">
        <v>143</v>
      </c>
      <c r="G31"/>
      <c r="H31"/>
      <c r="I31"/>
      <c r="J31"/>
      <c r="K31"/>
      <c r="L31"/>
      <c r="M31"/>
      <c r="N31"/>
    </row>
    <row r="34" spans="4:14" ht="13.2" x14ac:dyDescent="0.25">
      <c r="D34" s="65" t="s">
        <v>102</v>
      </c>
      <c r="F34" t="s">
        <v>146</v>
      </c>
      <c r="G34"/>
      <c r="H34"/>
      <c r="I34"/>
      <c r="J34"/>
      <c r="K34"/>
      <c r="L34"/>
      <c r="M34"/>
      <c r="N34"/>
    </row>
    <row r="35" spans="4:14" ht="13.2" x14ac:dyDescent="0.25">
      <c r="D35" s="65" t="s">
        <v>145</v>
      </c>
      <c r="F35" t="s">
        <v>148</v>
      </c>
      <c r="G35"/>
      <c r="H35"/>
      <c r="I35"/>
      <c r="J35"/>
      <c r="K35"/>
      <c r="L35"/>
      <c r="M35"/>
      <c r="N35"/>
    </row>
    <row r="36" spans="4:14" ht="13.2" x14ac:dyDescent="0.25">
      <c r="F36" t="s">
        <v>149</v>
      </c>
      <c r="G36"/>
      <c r="H36"/>
      <c r="I36"/>
      <c r="J36"/>
      <c r="K36"/>
      <c r="L36"/>
      <c r="M36"/>
      <c r="N36"/>
    </row>
  </sheetData>
  <sheetProtection algorithmName="SHA-512" hashValue="O08Bwz26OH1XScqPSRyjtHAXikmE4aKsM6LafF4Da6lvU1mjhoOfLqFRUyCL3NpTKn9MsgzJb1AF3S0MZ1uSfg==" saltValue="yrGmVvrsLMAT0AndiOF4lg==" spinCount="100000" sheet="1" objects="1" scenarios="1"/>
  <mergeCells count="12">
    <mergeCell ref="P8:Q8"/>
    <mergeCell ref="A7:B7"/>
    <mergeCell ref="D7:E7"/>
    <mergeCell ref="G7:H7"/>
    <mergeCell ref="J7:K7"/>
    <mergeCell ref="M7:N7"/>
    <mergeCell ref="P7:Q7"/>
    <mergeCell ref="A8:B8"/>
    <mergeCell ref="D8:E8"/>
    <mergeCell ref="G8:H8"/>
    <mergeCell ref="J8:K8"/>
    <mergeCell ref="M8:N8"/>
  </mergeCells>
  <pageMargins left="0.75" right="0.75" top="1" bottom="1"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A270"/>
  <sheetViews>
    <sheetView workbookViewId="0">
      <selection activeCell="A20" sqref="A20"/>
    </sheetView>
  </sheetViews>
  <sheetFormatPr defaultColWidth="8.88671875" defaultRowHeight="12" customHeight="1" x14ac:dyDescent="0.25"/>
  <cols>
    <col min="1" max="1" width="11.6640625" customWidth="1"/>
    <col min="2" max="2" width="43.88671875" customWidth="1"/>
    <col min="3" max="3" width="10" customWidth="1"/>
    <col min="4" max="4" width="10.44140625" customWidth="1"/>
    <col min="5" max="6" width="10.109375" customWidth="1"/>
    <col min="7" max="27" width="9.109375" style="11" customWidth="1"/>
  </cols>
  <sheetData>
    <row r="1" spans="1:27" ht="24" customHeight="1" x14ac:dyDescent="0.35">
      <c r="A1" s="343" t="s">
        <v>17</v>
      </c>
      <c r="B1" s="344"/>
      <c r="C1" s="344"/>
      <c r="D1" s="344"/>
      <c r="E1" s="344"/>
      <c r="F1" s="344"/>
      <c r="H1" s="334"/>
      <c r="I1" s="334"/>
    </row>
    <row r="2" spans="1:27" ht="12" customHeight="1" x14ac:dyDescent="0.25">
      <c r="A2" s="21" t="s">
        <v>116</v>
      </c>
      <c r="B2" s="22"/>
      <c r="C2" s="22">
        <v>2024</v>
      </c>
      <c r="D2" s="22">
        <v>2025</v>
      </c>
      <c r="E2" s="22">
        <v>2026</v>
      </c>
      <c r="F2" s="22">
        <v>2027</v>
      </c>
      <c r="AA2"/>
    </row>
    <row r="3" spans="1:27" ht="12" customHeight="1" x14ac:dyDescent="0.25">
      <c r="A3" s="341" t="s">
        <v>200</v>
      </c>
      <c r="B3" s="342"/>
      <c r="C3" s="24">
        <v>0.54</v>
      </c>
      <c r="D3" s="24">
        <v>0.54</v>
      </c>
      <c r="E3" s="24">
        <v>0.55000000000000004</v>
      </c>
      <c r="F3" s="24">
        <v>0.55000000000000004</v>
      </c>
      <c r="AA3"/>
    </row>
    <row r="4" spans="1:27" ht="12" customHeight="1" x14ac:dyDescent="0.25">
      <c r="A4" s="341" t="s">
        <v>201</v>
      </c>
      <c r="B4" s="342"/>
      <c r="C4" s="24">
        <v>0.26</v>
      </c>
      <c r="D4" s="24">
        <v>0.26</v>
      </c>
      <c r="E4" s="24">
        <v>0.26</v>
      </c>
      <c r="F4" s="24">
        <v>0.26</v>
      </c>
      <c r="AA4"/>
    </row>
    <row r="5" spans="1:27" ht="12" customHeight="1" x14ac:dyDescent="0.25">
      <c r="A5" s="341" t="s">
        <v>203</v>
      </c>
      <c r="B5" s="342"/>
      <c r="C5" s="24">
        <v>0.56999999999999995</v>
      </c>
      <c r="D5" s="24">
        <v>0.56999999999999995</v>
      </c>
      <c r="E5" s="24">
        <v>0.56999999999999995</v>
      </c>
      <c r="F5" s="24">
        <v>0.56999999999999995</v>
      </c>
    </row>
    <row r="6" spans="1:27" ht="12" customHeight="1" x14ac:dyDescent="0.25">
      <c r="A6" s="341" t="s">
        <v>202</v>
      </c>
      <c r="B6" s="342"/>
      <c r="C6" s="24">
        <v>0.26</v>
      </c>
      <c r="D6" s="24">
        <v>0.26</v>
      </c>
      <c r="E6" s="24">
        <v>0.26</v>
      </c>
      <c r="F6" s="24">
        <v>0.26</v>
      </c>
    </row>
    <row r="7" spans="1:27" ht="12" customHeight="1" x14ac:dyDescent="0.25">
      <c r="A7" s="341" t="s">
        <v>204</v>
      </c>
      <c r="B7" s="342"/>
      <c r="C7" s="24">
        <v>0.36</v>
      </c>
      <c r="D7" s="24">
        <v>0.36</v>
      </c>
      <c r="E7" s="24">
        <v>0.36</v>
      </c>
      <c r="F7" s="24">
        <v>0.36</v>
      </c>
    </row>
    <row r="8" spans="1:27" ht="12" customHeight="1" x14ac:dyDescent="0.25">
      <c r="A8" s="341" t="s">
        <v>205</v>
      </c>
      <c r="B8" s="342"/>
      <c r="C8" s="24">
        <v>0.26</v>
      </c>
      <c r="D8" s="24">
        <v>0.26</v>
      </c>
      <c r="E8" s="24">
        <v>0.26</v>
      </c>
      <c r="F8" s="24">
        <v>0.26</v>
      </c>
    </row>
    <row r="9" spans="1:27" ht="12" customHeight="1" x14ac:dyDescent="0.25">
      <c r="A9" s="274" t="s">
        <v>206</v>
      </c>
      <c r="B9" s="275"/>
      <c r="C9" s="24">
        <v>0.56999999999999995</v>
      </c>
      <c r="D9" s="24">
        <v>0.56999999999999995</v>
      </c>
      <c r="E9" s="24">
        <v>0.56999999999999995</v>
      </c>
      <c r="F9" s="24">
        <v>0.56999999999999995</v>
      </c>
    </row>
    <row r="10" spans="1:27" ht="12" customHeight="1" x14ac:dyDescent="0.25">
      <c r="A10" s="271" t="s">
        <v>207</v>
      </c>
      <c r="B10" s="272"/>
      <c r="C10" s="273">
        <v>0.28000000000000003</v>
      </c>
      <c r="D10" s="273">
        <v>0.28000000000000003</v>
      </c>
      <c r="E10" s="273">
        <v>0.28000000000000003</v>
      </c>
      <c r="F10" s="273">
        <v>0.28000000000000003</v>
      </c>
    </row>
    <row r="11" spans="1:27" ht="12" customHeight="1" x14ac:dyDescent="0.25">
      <c r="A11" s="17"/>
      <c r="B11" s="18"/>
      <c r="C11" s="19"/>
      <c r="D11" s="20"/>
      <c r="E11" s="20"/>
      <c r="F11" s="17"/>
    </row>
    <row r="12" spans="1:27" ht="12" customHeight="1" x14ac:dyDescent="0.25">
      <c r="A12" s="25" t="s">
        <v>39</v>
      </c>
      <c r="B12" s="25"/>
      <c r="C12" s="150"/>
      <c r="D12" s="151"/>
      <c r="E12" s="151"/>
      <c r="F12" s="151"/>
    </row>
    <row r="13" spans="1:27" ht="12" customHeight="1" x14ac:dyDescent="0.25">
      <c r="A13" s="13">
        <v>1</v>
      </c>
      <c r="B13" s="23" t="s">
        <v>121</v>
      </c>
      <c r="C13" s="152"/>
      <c r="D13" s="153"/>
      <c r="E13" s="153"/>
      <c r="F13" s="153"/>
    </row>
    <row r="14" spans="1:27" ht="12" customHeight="1" x14ac:dyDescent="0.25">
      <c r="A14" s="13">
        <v>2</v>
      </c>
      <c r="B14" s="23" t="s">
        <v>13</v>
      </c>
      <c r="C14" s="152"/>
      <c r="D14" s="153"/>
      <c r="E14" s="153"/>
      <c r="F14" s="153"/>
    </row>
    <row r="15" spans="1:27" ht="12" customHeight="1" x14ac:dyDescent="0.25">
      <c r="A15" s="13">
        <v>3</v>
      </c>
      <c r="B15" s="23" t="s">
        <v>122</v>
      </c>
      <c r="C15" s="152"/>
      <c r="D15" s="153"/>
      <c r="E15" s="153"/>
      <c r="F15" s="153"/>
    </row>
    <row r="16" spans="1:27" ht="12" customHeight="1" x14ac:dyDescent="0.25">
      <c r="A16" s="13">
        <v>4</v>
      </c>
      <c r="B16" s="23" t="s">
        <v>40</v>
      </c>
      <c r="C16" s="152"/>
      <c r="D16" s="153"/>
      <c r="E16" s="153"/>
      <c r="F16" s="153"/>
    </row>
    <row r="17" spans="1:1" s="11" customFormat="1" ht="12" customHeight="1" x14ac:dyDescent="0.25"/>
    <row r="18" spans="1:1" s="11" customFormat="1" ht="12" customHeight="1" x14ac:dyDescent="0.25">
      <c r="A18" s="11" t="s">
        <v>199</v>
      </c>
    </row>
    <row r="19" spans="1:1" s="11" customFormat="1" ht="12" customHeight="1" x14ac:dyDescent="0.25">
      <c r="A19" s="11" t="s">
        <v>208</v>
      </c>
    </row>
    <row r="20" spans="1:1" s="11" customFormat="1" ht="12" customHeight="1" x14ac:dyDescent="0.25"/>
    <row r="21" spans="1:1" s="11" customFormat="1" ht="12" customHeight="1" x14ac:dyDescent="0.25"/>
    <row r="22" spans="1:1" s="11" customFormat="1" ht="12" customHeight="1" x14ac:dyDescent="0.25"/>
    <row r="23" spans="1:1" s="11" customFormat="1" ht="12" customHeight="1" x14ac:dyDescent="0.25"/>
    <row r="24" spans="1:1" s="11" customFormat="1" ht="12" customHeight="1" x14ac:dyDescent="0.25"/>
    <row r="25" spans="1:1" s="11" customFormat="1" ht="12" customHeight="1" x14ac:dyDescent="0.25"/>
    <row r="26" spans="1:1" s="11" customFormat="1" ht="12" customHeight="1" x14ac:dyDescent="0.25"/>
    <row r="27" spans="1:1" s="11" customFormat="1" ht="12" customHeight="1" x14ac:dyDescent="0.25"/>
    <row r="28" spans="1:1" s="11" customFormat="1" ht="12" customHeight="1" x14ac:dyDescent="0.25"/>
    <row r="29" spans="1:1" s="11" customFormat="1" ht="12" customHeight="1" x14ac:dyDescent="0.25"/>
    <row r="30" spans="1:1" s="11" customFormat="1" ht="12" customHeight="1" x14ac:dyDescent="0.25"/>
    <row r="31" spans="1:1" s="11" customFormat="1" ht="12" customHeight="1" x14ac:dyDescent="0.25"/>
    <row r="32" spans="1:1" s="11" customFormat="1" ht="12" customHeight="1" x14ac:dyDescent="0.25"/>
    <row r="33" s="11" customFormat="1" ht="12" customHeight="1" x14ac:dyDescent="0.25"/>
    <row r="34" s="11" customFormat="1" ht="12" customHeight="1" x14ac:dyDescent="0.25"/>
    <row r="35" s="11" customFormat="1" ht="12" customHeight="1" x14ac:dyDescent="0.25"/>
    <row r="36" s="11" customFormat="1" ht="12" customHeight="1" x14ac:dyDescent="0.25"/>
    <row r="37" s="11" customFormat="1" ht="12" customHeight="1" x14ac:dyDescent="0.25"/>
    <row r="38" s="11" customFormat="1" ht="12" customHeight="1" x14ac:dyDescent="0.25"/>
    <row r="39" s="11" customFormat="1" ht="12" customHeight="1" x14ac:dyDescent="0.25"/>
    <row r="40" s="11" customFormat="1" ht="12" customHeight="1" x14ac:dyDescent="0.25"/>
    <row r="41" s="11" customFormat="1" ht="12" customHeight="1" x14ac:dyDescent="0.25"/>
    <row r="42" s="11" customFormat="1" ht="12" customHeight="1" x14ac:dyDescent="0.25"/>
    <row r="43" s="11" customFormat="1" ht="12" customHeight="1" x14ac:dyDescent="0.25"/>
    <row r="44" s="11" customFormat="1" ht="12" customHeight="1" x14ac:dyDescent="0.25"/>
    <row r="45" s="11" customFormat="1" ht="12" customHeight="1" x14ac:dyDescent="0.25"/>
    <row r="46" s="11" customFormat="1" ht="12" customHeight="1" x14ac:dyDescent="0.25"/>
    <row r="47" s="11" customFormat="1" ht="12" customHeight="1" x14ac:dyDescent="0.25"/>
    <row r="48" s="11" customFormat="1" ht="12" customHeight="1" x14ac:dyDescent="0.25"/>
    <row r="49" s="11" customFormat="1" ht="12" customHeight="1" x14ac:dyDescent="0.25"/>
    <row r="50" s="11" customFormat="1" ht="12" customHeight="1" x14ac:dyDescent="0.25"/>
    <row r="51" s="11" customFormat="1" ht="12" customHeight="1" x14ac:dyDescent="0.25"/>
    <row r="52" s="11" customFormat="1" ht="12" customHeight="1" x14ac:dyDescent="0.25"/>
    <row r="53" s="11" customFormat="1" ht="12" customHeight="1" x14ac:dyDescent="0.25"/>
    <row r="54" s="11" customFormat="1" ht="12" customHeight="1" x14ac:dyDescent="0.25"/>
    <row r="55" s="11" customFormat="1" ht="12" customHeight="1" x14ac:dyDescent="0.25"/>
    <row r="56" s="11" customFormat="1" ht="12" customHeight="1" x14ac:dyDescent="0.25"/>
    <row r="57" s="11" customFormat="1" ht="12" customHeight="1" x14ac:dyDescent="0.25"/>
    <row r="58" s="11" customFormat="1" ht="12" customHeight="1" x14ac:dyDescent="0.25"/>
    <row r="59" s="11" customFormat="1" ht="12" customHeight="1" x14ac:dyDescent="0.25"/>
    <row r="60" s="11" customFormat="1" ht="12" customHeight="1" x14ac:dyDescent="0.25"/>
    <row r="61" s="11" customFormat="1" ht="12" customHeight="1" x14ac:dyDescent="0.25"/>
    <row r="62" s="11" customFormat="1" ht="12" customHeight="1" x14ac:dyDescent="0.25"/>
    <row r="63" s="11" customFormat="1" ht="12" customHeight="1" x14ac:dyDescent="0.25"/>
    <row r="64" s="11" customFormat="1" ht="12" customHeight="1" x14ac:dyDescent="0.25"/>
    <row r="65" s="11" customFormat="1" ht="12" customHeight="1" x14ac:dyDescent="0.25"/>
    <row r="66" s="11" customFormat="1" ht="12" customHeight="1" x14ac:dyDescent="0.25"/>
    <row r="67" s="11" customFormat="1" ht="12" customHeight="1" x14ac:dyDescent="0.25"/>
    <row r="68" s="11" customFormat="1" ht="12" customHeight="1" x14ac:dyDescent="0.25"/>
    <row r="69" s="11" customFormat="1" ht="12" customHeight="1" x14ac:dyDescent="0.25"/>
    <row r="70" s="11" customFormat="1" ht="12" customHeight="1" x14ac:dyDescent="0.25"/>
    <row r="71" s="11" customFormat="1" ht="12" customHeight="1" x14ac:dyDescent="0.25"/>
    <row r="72" s="11" customFormat="1" ht="12" customHeight="1" x14ac:dyDescent="0.25"/>
    <row r="73" s="11" customFormat="1" ht="12" customHeight="1" x14ac:dyDescent="0.25"/>
    <row r="74" s="11" customFormat="1" ht="12" customHeight="1" x14ac:dyDescent="0.25"/>
    <row r="75" s="11" customFormat="1" ht="12" customHeight="1" x14ac:dyDescent="0.25"/>
    <row r="76" s="11" customFormat="1" ht="12" customHeight="1" x14ac:dyDescent="0.25"/>
    <row r="77" s="11" customFormat="1" ht="12" customHeight="1" x14ac:dyDescent="0.25"/>
    <row r="78" s="11" customFormat="1" ht="12" customHeight="1" x14ac:dyDescent="0.25"/>
    <row r="79" s="11" customFormat="1" ht="12" customHeight="1" x14ac:dyDescent="0.25"/>
    <row r="80" s="11" customFormat="1" ht="12" customHeight="1" x14ac:dyDescent="0.25"/>
    <row r="81" s="11" customFormat="1" ht="12" customHeight="1" x14ac:dyDescent="0.25"/>
    <row r="82" s="11" customFormat="1" ht="12" customHeight="1" x14ac:dyDescent="0.25"/>
    <row r="83" s="11" customFormat="1" ht="12" customHeight="1" x14ac:dyDescent="0.25"/>
    <row r="84" s="11" customFormat="1" ht="12" customHeight="1" x14ac:dyDescent="0.25"/>
    <row r="85" s="11" customFormat="1" ht="12" customHeight="1" x14ac:dyDescent="0.25"/>
    <row r="86" s="11" customFormat="1" ht="12" customHeight="1" x14ac:dyDescent="0.25"/>
    <row r="87" s="11" customFormat="1" ht="12" customHeight="1" x14ac:dyDescent="0.25"/>
    <row r="88" s="11" customFormat="1" ht="12" customHeight="1" x14ac:dyDescent="0.25"/>
    <row r="89" s="11" customFormat="1" ht="12" customHeight="1" x14ac:dyDescent="0.25"/>
    <row r="90" s="11" customFormat="1" ht="12" customHeight="1" x14ac:dyDescent="0.25"/>
    <row r="91" s="11" customFormat="1" ht="12" customHeight="1" x14ac:dyDescent="0.25"/>
    <row r="92" s="11" customFormat="1" ht="12" customHeight="1" x14ac:dyDescent="0.25"/>
    <row r="93" s="11" customFormat="1" ht="12" customHeight="1" x14ac:dyDescent="0.25"/>
    <row r="94" s="11" customFormat="1" ht="12" customHeight="1" x14ac:dyDescent="0.25"/>
    <row r="95" s="11" customFormat="1" ht="12" customHeight="1" x14ac:dyDescent="0.25"/>
    <row r="96" s="11" customFormat="1" ht="12" customHeight="1" x14ac:dyDescent="0.25"/>
    <row r="97" s="11" customFormat="1" ht="12" customHeight="1" x14ac:dyDescent="0.25"/>
    <row r="98" s="11" customFormat="1" ht="12" customHeight="1" x14ac:dyDescent="0.25"/>
    <row r="99" s="11" customFormat="1" ht="12" customHeight="1" x14ac:dyDescent="0.25"/>
    <row r="100" s="11" customFormat="1" ht="12" customHeight="1" x14ac:dyDescent="0.25"/>
    <row r="101" s="11" customFormat="1" ht="12" customHeight="1" x14ac:dyDescent="0.25"/>
    <row r="102" s="11" customFormat="1" ht="12" customHeight="1" x14ac:dyDescent="0.25"/>
    <row r="103" s="11" customFormat="1" ht="12" customHeight="1" x14ac:dyDescent="0.25"/>
    <row r="104" s="11" customFormat="1" ht="12" customHeight="1" x14ac:dyDescent="0.25"/>
    <row r="105" s="11" customFormat="1" ht="12" customHeight="1" x14ac:dyDescent="0.25"/>
    <row r="106" s="11" customFormat="1" ht="12" customHeight="1" x14ac:dyDescent="0.25"/>
    <row r="107" s="11" customFormat="1" ht="12" customHeight="1" x14ac:dyDescent="0.25"/>
    <row r="108" s="11" customFormat="1" ht="12" customHeight="1" x14ac:dyDescent="0.25"/>
    <row r="109" s="11" customFormat="1" ht="12" customHeight="1" x14ac:dyDescent="0.25"/>
    <row r="110" s="11" customFormat="1" ht="12" customHeight="1" x14ac:dyDescent="0.25"/>
    <row r="111" s="11" customFormat="1" ht="12" customHeight="1" x14ac:dyDescent="0.25"/>
    <row r="112" s="11" customFormat="1" ht="12" customHeight="1" x14ac:dyDescent="0.25"/>
    <row r="113" s="11" customFormat="1" ht="12" customHeight="1" x14ac:dyDescent="0.25"/>
    <row r="114" s="11" customFormat="1" ht="12" customHeight="1" x14ac:dyDescent="0.25"/>
    <row r="115" s="11" customFormat="1" ht="12" customHeight="1" x14ac:dyDescent="0.25"/>
    <row r="116" s="11" customFormat="1" ht="12" customHeight="1" x14ac:dyDescent="0.25"/>
    <row r="117" s="11" customFormat="1" ht="12" customHeight="1" x14ac:dyDescent="0.25"/>
    <row r="118" s="11" customFormat="1" ht="12" customHeight="1" x14ac:dyDescent="0.25"/>
    <row r="119" s="11" customFormat="1" ht="12" customHeight="1" x14ac:dyDescent="0.25"/>
    <row r="120" s="11" customFormat="1" ht="12" customHeight="1" x14ac:dyDescent="0.25"/>
    <row r="121" s="11" customFormat="1" ht="12" customHeight="1" x14ac:dyDescent="0.25"/>
    <row r="122" s="11" customFormat="1" ht="12" customHeight="1" x14ac:dyDescent="0.25"/>
    <row r="123" s="11" customFormat="1" ht="12" customHeight="1" x14ac:dyDescent="0.25"/>
    <row r="124" s="11" customFormat="1" ht="12" customHeight="1" x14ac:dyDescent="0.25"/>
    <row r="125" s="11" customFormat="1" ht="12" customHeight="1" x14ac:dyDescent="0.25"/>
    <row r="126" s="11" customFormat="1" ht="12" customHeight="1" x14ac:dyDescent="0.25"/>
    <row r="127" s="11" customFormat="1" ht="12" customHeight="1" x14ac:dyDescent="0.25"/>
    <row r="128" s="11" customFormat="1" ht="12" customHeight="1" x14ac:dyDescent="0.25"/>
    <row r="129" s="11" customFormat="1" ht="12" customHeight="1" x14ac:dyDescent="0.25"/>
    <row r="130" s="11" customFormat="1" ht="12" customHeight="1" x14ac:dyDescent="0.25"/>
    <row r="131" s="11" customFormat="1" ht="12" customHeight="1" x14ac:dyDescent="0.25"/>
    <row r="132" s="11" customFormat="1" ht="12" customHeight="1" x14ac:dyDescent="0.25"/>
    <row r="133" s="11" customFormat="1" ht="12" customHeight="1" x14ac:dyDescent="0.25"/>
    <row r="134" s="11" customFormat="1" ht="12" customHeight="1" x14ac:dyDescent="0.25"/>
    <row r="135" s="11" customFormat="1" ht="12" customHeight="1" x14ac:dyDescent="0.25"/>
    <row r="136" s="11" customFormat="1" ht="12" customHeight="1" x14ac:dyDescent="0.25"/>
    <row r="137" s="11" customFormat="1" ht="12" customHeight="1" x14ac:dyDescent="0.25"/>
    <row r="138" s="11" customFormat="1" ht="12" customHeight="1" x14ac:dyDescent="0.25"/>
    <row r="139" s="11" customFormat="1" ht="12" customHeight="1" x14ac:dyDescent="0.25"/>
    <row r="140" s="11" customFormat="1" ht="12" customHeight="1" x14ac:dyDescent="0.25"/>
    <row r="141" s="11" customFormat="1" ht="12" customHeight="1" x14ac:dyDescent="0.25"/>
    <row r="142" s="11" customFormat="1" ht="12" customHeight="1" x14ac:dyDescent="0.25"/>
    <row r="143" s="11" customFormat="1" ht="12" customHeight="1" x14ac:dyDescent="0.25"/>
    <row r="144" s="11" customFormat="1" ht="12" customHeight="1" x14ac:dyDescent="0.25"/>
    <row r="145" s="11" customFormat="1" ht="12" customHeight="1" x14ac:dyDescent="0.25"/>
    <row r="146" s="11" customFormat="1" ht="12" customHeight="1" x14ac:dyDescent="0.25"/>
    <row r="147" s="11" customFormat="1" ht="12" customHeight="1" x14ac:dyDescent="0.25"/>
    <row r="148" s="11" customFormat="1" ht="12" customHeight="1" x14ac:dyDescent="0.25"/>
    <row r="149" s="11" customFormat="1" ht="12" customHeight="1" x14ac:dyDescent="0.25"/>
    <row r="150" s="11" customFormat="1" ht="12" customHeight="1" x14ac:dyDescent="0.25"/>
    <row r="151" s="11" customFormat="1" ht="12" customHeight="1" x14ac:dyDescent="0.25"/>
    <row r="152" s="11" customFormat="1" ht="12" customHeight="1" x14ac:dyDescent="0.25"/>
    <row r="153" s="11" customFormat="1" ht="12" customHeight="1" x14ac:dyDescent="0.25"/>
    <row r="154" s="11" customFormat="1" ht="12" customHeight="1" x14ac:dyDescent="0.25"/>
    <row r="155" s="11" customFormat="1" ht="12" customHeight="1" x14ac:dyDescent="0.25"/>
    <row r="156" s="11" customFormat="1" ht="12" customHeight="1" x14ac:dyDescent="0.25"/>
    <row r="157" s="11" customFormat="1" ht="12" customHeight="1" x14ac:dyDescent="0.25"/>
    <row r="158" s="11" customFormat="1" ht="12" customHeight="1" x14ac:dyDescent="0.25"/>
    <row r="159" s="11" customFormat="1" ht="12" customHeight="1" x14ac:dyDescent="0.25"/>
    <row r="160" s="11" customFormat="1" ht="12" customHeight="1" x14ac:dyDescent="0.25"/>
    <row r="161" s="11" customFormat="1" ht="12" customHeight="1" x14ac:dyDescent="0.25"/>
    <row r="162" s="11" customFormat="1" ht="12" customHeight="1" x14ac:dyDescent="0.25"/>
    <row r="163" s="11" customFormat="1" ht="12" customHeight="1" x14ac:dyDescent="0.25"/>
    <row r="164" s="11" customFormat="1" ht="12" customHeight="1" x14ac:dyDescent="0.25"/>
    <row r="165" s="11" customFormat="1" ht="12" customHeight="1" x14ac:dyDescent="0.25"/>
    <row r="166" s="11" customFormat="1" ht="12" customHeight="1" x14ac:dyDescent="0.25"/>
    <row r="167" s="11" customFormat="1" ht="12" customHeight="1" x14ac:dyDescent="0.25"/>
    <row r="168" s="11" customFormat="1" ht="12" customHeight="1" x14ac:dyDescent="0.25"/>
    <row r="169" s="11" customFormat="1" ht="12" customHeight="1" x14ac:dyDescent="0.25"/>
    <row r="170" s="11" customFormat="1" ht="12" customHeight="1" x14ac:dyDescent="0.25"/>
    <row r="171" s="11" customFormat="1" ht="12" customHeight="1" x14ac:dyDescent="0.25"/>
    <row r="172" s="11" customFormat="1" ht="12" customHeight="1" x14ac:dyDescent="0.25"/>
    <row r="173" s="11" customFormat="1" ht="12" customHeight="1" x14ac:dyDescent="0.25"/>
    <row r="174" s="11" customFormat="1" ht="12" customHeight="1" x14ac:dyDescent="0.25"/>
    <row r="175" s="11" customFormat="1" ht="12" customHeight="1" x14ac:dyDescent="0.25"/>
    <row r="176" s="11" customFormat="1" ht="12" customHeight="1" x14ac:dyDescent="0.25"/>
    <row r="177" s="11" customFormat="1" ht="12" customHeight="1" x14ac:dyDescent="0.25"/>
    <row r="178" s="11" customFormat="1" ht="12" customHeight="1" x14ac:dyDescent="0.25"/>
    <row r="179" s="11" customFormat="1" ht="12" customHeight="1" x14ac:dyDescent="0.25"/>
    <row r="180" s="11" customFormat="1" ht="12" customHeight="1" x14ac:dyDescent="0.25"/>
    <row r="181" s="11" customFormat="1" ht="12" customHeight="1" x14ac:dyDescent="0.25"/>
    <row r="182" s="11" customFormat="1" ht="12" customHeight="1" x14ac:dyDescent="0.25"/>
    <row r="183" s="11" customFormat="1" ht="12" customHeight="1" x14ac:dyDescent="0.25"/>
    <row r="184" s="11" customFormat="1" ht="12" customHeight="1" x14ac:dyDescent="0.25"/>
    <row r="185" s="11" customFormat="1" ht="12" customHeight="1" x14ac:dyDescent="0.25"/>
    <row r="186" s="11" customFormat="1" ht="12" customHeight="1" x14ac:dyDescent="0.25"/>
    <row r="187" s="11" customFormat="1" ht="12" customHeight="1" x14ac:dyDescent="0.25"/>
    <row r="188" s="11" customFormat="1" ht="12" customHeight="1" x14ac:dyDescent="0.25"/>
    <row r="189" s="11" customFormat="1" ht="12" customHeight="1" x14ac:dyDescent="0.25"/>
    <row r="190" s="11" customFormat="1" ht="12" customHeight="1" x14ac:dyDescent="0.25"/>
    <row r="191" s="11" customFormat="1" ht="12" customHeight="1" x14ac:dyDescent="0.25"/>
    <row r="192" s="11" customFormat="1" ht="12" customHeight="1" x14ac:dyDescent="0.25"/>
    <row r="193" s="11" customFormat="1" ht="12" customHeight="1" x14ac:dyDescent="0.25"/>
    <row r="194" s="11" customFormat="1" ht="12" customHeight="1" x14ac:dyDescent="0.25"/>
    <row r="195" s="11" customFormat="1" ht="12" customHeight="1" x14ac:dyDescent="0.25"/>
    <row r="196" s="11" customFormat="1" ht="12" customHeight="1" x14ac:dyDescent="0.25"/>
    <row r="197" s="11" customFormat="1" ht="12" customHeight="1" x14ac:dyDescent="0.25"/>
    <row r="198" s="11" customFormat="1" ht="12" customHeight="1" x14ac:dyDescent="0.25"/>
    <row r="199" s="11" customFormat="1" ht="12" customHeight="1" x14ac:dyDescent="0.25"/>
    <row r="200" s="11" customFormat="1" ht="12" customHeight="1" x14ac:dyDescent="0.25"/>
    <row r="201" s="11" customFormat="1" ht="12" customHeight="1" x14ac:dyDescent="0.25"/>
    <row r="202" s="11" customFormat="1" ht="12" customHeight="1" x14ac:dyDescent="0.25"/>
    <row r="203" s="11" customFormat="1" ht="12" customHeight="1" x14ac:dyDescent="0.25"/>
    <row r="204" s="11" customFormat="1" ht="12" customHeight="1" x14ac:dyDescent="0.25"/>
    <row r="205" s="11" customFormat="1" ht="12" customHeight="1" x14ac:dyDescent="0.25"/>
    <row r="206" s="11" customFormat="1" ht="12" customHeight="1" x14ac:dyDescent="0.25"/>
    <row r="207" s="11" customFormat="1" ht="12" customHeight="1" x14ac:dyDescent="0.25"/>
    <row r="208" s="11" customFormat="1" ht="12" customHeight="1" x14ac:dyDescent="0.25"/>
    <row r="209" s="11" customFormat="1" ht="12" customHeight="1" x14ac:dyDescent="0.25"/>
    <row r="210" s="11" customFormat="1" ht="12" customHeight="1" x14ac:dyDescent="0.25"/>
    <row r="211" s="11" customFormat="1" ht="12" customHeight="1" x14ac:dyDescent="0.25"/>
    <row r="212" s="11" customFormat="1" ht="12" customHeight="1" x14ac:dyDescent="0.25"/>
    <row r="213" s="11" customFormat="1" ht="12" customHeight="1" x14ac:dyDescent="0.25"/>
    <row r="214" s="11" customFormat="1" ht="12" customHeight="1" x14ac:dyDescent="0.25"/>
    <row r="215" s="11" customFormat="1" ht="12" customHeight="1" x14ac:dyDescent="0.25"/>
    <row r="216" s="11" customFormat="1" ht="12" customHeight="1" x14ac:dyDescent="0.25"/>
    <row r="217" s="11" customFormat="1" ht="12" customHeight="1" x14ac:dyDescent="0.25"/>
    <row r="218" s="11" customFormat="1" ht="12" customHeight="1" x14ac:dyDescent="0.25"/>
    <row r="219" s="11" customFormat="1" ht="12" customHeight="1" x14ac:dyDescent="0.25"/>
    <row r="220" s="11" customFormat="1" ht="12" customHeight="1" x14ac:dyDescent="0.25"/>
    <row r="221" s="11" customFormat="1" ht="12" customHeight="1" x14ac:dyDescent="0.25"/>
    <row r="222" s="11" customFormat="1" ht="12" customHeight="1" x14ac:dyDescent="0.25"/>
    <row r="223" s="11" customFormat="1" ht="12" customHeight="1" x14ac:dyDescent="0.25"/>
    <row r="224" s="11" customFormat="1" ht="12" customHeight="1" x14ac:dyDescent="0.25"/>
    <row r="225" s="11" customFormat="1" ht="12" customHeight="1" x14ac:dyDescent="0.25"/>
    <row r="226" s="11" customFormat="1" ht="12" customHeight="1" x14ac:dyDescent="0.25"/>
    <row r="227" s="11" customFormat="1" ht="12" customHeight="1" x14ac:dyDescent="0.25"/>
    <row r="228" s="11" customFormat="1" ht="12" customHeight="1" x14ac:dyDescent="0.25"/>
    <row r="229" s="11" customFormat="1" ht="12" customHeight="1" x14ac:dyDescent="0.25"/>
    <row r="230" s="11" customFormat="1" ht="12" customHeight="1" x14ac:dyDescent="0.25"/>
    <row r="231" s="11" customFormat="1" ht="12" customHeight="1" x14ac:dyDescent="0.25"/>
    <row r="232" s="11" customFormat="1" ht="12" customHeight="1" x14ac:dyDescent="0.25"/>
    <row r="233" s="11" customFormat="1" ht="12" customHeight="1" x14ac:dyDescent="0.25"/>
    <row r="234" s="11" customFormat="1" ht="12" customHeight="1" x14ac:dyDescent="0.25"/>
    <row r="235" s="11" customFormat="1" ht="12" customHeight="1" x14ac:dyDescent="0.25"/>
    <row r="236" s="11" customFormat="1" ht="12" customHeight="1" x14ac:dyDescent="0.25"/>
    <row r="237" s="11" customFormat="1" ht="12" customHeight="1" x14ac:dyDescent="0.25"/>
    <row r="238" s="11" customFormat="1" ht="12" customHeight="1" x14ac:dyDescent="0.25"/>
    <row r="239" s="11" customFormat="1" ht="12" customHeight="1" x14ac:dyDescent="0.25"/>
    <row r="240" s="11" customFormat="1" ht="12" customHeight="1" x14ac:dyDescent="0.25"/>
    <row r="241" s="11" customFormat="1" ht="12" customHeight="1" x14ac:dyDescent="0.25"/>
    <row r="242" s="11" customFormat="1" ht="12" customHeight="1" x14ac:dyDescent="0.25"/>
    <row r="243" s="11" customFormat="1" ht="12" customHeight="1" x14ac:dyDescent="0.25"/>
    <row r="244" s="11" customFormat="1" ht="12" customHeight="1" x14ac:dyDescent="0.25"/>
    <row r="245" s="11" customFormat="1" ht="12" customHeight="1" x14ac:dyDescent="0.25"/>
    <row r="246" s="11" customFormat="1" ht="12" customHeight="1" x14ac:dyDescent="0.25"/>
    <row r="247" s="11" customFormat="1" ht="12" customHeight="1" x14ac:dyDescent="0.25"/>
    <row r="248" s="11" customFormat="1" ht="12" customHeight="1" x14ac:dyDescent="0.25"/>
    <row r="249" s="11" customFormat="1" ht="12" customHeight="1" x14ac:dyDescent="0.25"/>
    <row r="250" s="11" customFormat="1" ht="12" customHeight="1" x14ac:dyDescent="0.25"/>
    <row r="251" s="11" customFormat="1" ht="12" customHeight="1" x14ac:dyDescent="0.25"/>
    <row r="252" s="11" customFormat="1" ht="12" customHeight="1" x14ac:dyDescent="0.25"/>
    <row r="253" s="11" customFormat="1" ht="12" customHeight="1" x14ac:dyDescent="0.25"/>
    <row r="254" s="11" customFormat="1" ht="12" customHeight="1" x14ac:dyDescent="0.25"/>
    <row r="255" s="11" customFormat="1" ht="12" customHeight="1" x14ac:dyDescent="0.25"/>
    <row r="256" s="11" customFormat="1" ht="12" customHeight="1" x14ac:dyDescent="0.25"/>
    <row r="257" s="11" customFormat="1" ht="12" customHeight="1" x14ac:dyDescent="0.25"/>
    <row r="258" s="11" customFormat="1" ht="12" customHeight="1" x14ac:dyDescent="0.25"/>
    <row r="259" s="11" customFormat="1" ht="12" customHeight="1" x14ac:dyDescent="0.25"/>
    <row r="260" s="11" customFormat="1" ht="12" customHeight="1" x14ac:dyDescent="0.25"/>
    <row r="261" s="11" customFormat="1" ht="12" customHeight="1" x14ac:dyDescent="0.25"/>
    <row r="262" s="11" customFormat="1" ht="12" customHeight="1" x14ac:dyDescent="0.25"/>
    <row r="263" s="11" customFormat="1" ht="12" customHeight="1" x14ac:dyDescent="0.25"/>
    <row r="264" s="11" customFormat="1" ht="12" customHeight="1" x14ac:dyDescent="0.25"/>
    <row r="265" s="11" customFormat="1" ht="12" customHeight="1" x14ac:dyDescent="0.25"/>
    <row r="266" s="11" customFormat="1" ht="12" customHeight="1" x14ac:dyDescent="0.25"/>
    <row r="267" s="11" customFormat="1" ht="12" customHeight="1" x14ac:dyDescent="0.25"/>
    <row r="268" s="11" customFormat="1" ht="12" customHeight="1" x14ac:dyDescent="0.25"/>
    <row r="269" s="11" customFormat="1" ht="12" customHeight="1" x14ac:dyDescent="0.25"/>
    <row r="270" s="11" customFormat="1" ht="12" customHeight="1" x14ac:dyDescent="0.25"/>
  </sheetData>
  <sheetProtection selectLockedCells="1"/>
  <mergeCells count="8">
    <mergeCell ref="H1:I1"/>
    <mergeCell ref="A3:B3"/>
    <mergeCell ref="A4:B4"/>
    <mergeCell ref="A8:B8"/>
    <mergeCell ref="A5:B5"/>
    <mergeCell ref="A6:B6"/>
    <mergeCell ref="A7:B7"/>
    <mergeCell ref="A1:F1"/>
  </mergeCells>
  <phoneticPr fontId="2" type="noConversion"/>
  <dataValidations disablePrompts="1" xWindow="803" yWindow="232" count="1">
    <dataValidation allowBlank="1" showInputMessage="1" showErrorMessage="1" prompt="The amount on which indirect should be calculated_x000a_" sqref="A12" xr:uid="{00000000-0002-0000-0600-000000000000}"/>
  </dataValidations>
  <pageMargins left="0.75" right="0.75" top="1" bottom="1" header="0.5" footer="0.5"/>
  <pageSetup scale="9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Welcome</vt:lpstr>
      <vt:lpstr>Instructions</vt:lpstr>
      <vt:lpstr>Summary</vt:lpstr>
      <vt:lpstr>Personnel</vt:lpstr>
      <vt:lpstr>Subawards</vt:lpstr>
      <vt:lpstr>PM Calculator</vt:lpstr>
      <vt:lpstr>Indirect</vt:lpstr>
      <vt:lpstr>A._Total_Salaries__Personnel_Worksheet</vt:lpstr>
      <vt:lpstr>Data1</vt:lpstr>
      <vt:lpstr>Data2</vt:lpstr>
      <vt:lpstr>Data3</vt:lpstr>
      <vt:lpstr>Data4</vt:lpstr>
      <vt:lpstr>Data5</vt:lpstr>
      <vt:lpstr>Facilities___Administrative_Costs__Indirects_Overhead__Calculation</vt:lpstr>
      <vt:lpstr>FTfacultyandstaff</vt:lpstr>
      <vt:lpstr>Non_Cost_Sharing_Budget_Template_Instructions</vt:lpstr>
      <vt:lpstr>Personnel!Print_Area</vt:lpstr>
      <vt:lpstr>Subawards!Print_Area</vt:lpstr>
      <vt:lpstr>Summary!Print_Area</vt:lpstr>
      <vt:lpstr>Salaries_and_Wages</vt:lpstr>
      <vt:lpstr>Subcontract_Expenses</vt:lpstr>
      <vt:lpstr>SubcontractTotals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Whetstone, Mui</dc:creator>
  <cp:lastModifiedBy>Deb DeFelice</cp:lastModifiedBy>
  <cp:lastPrinted>2012-10-23T18:47:44Z</cp:lastPrinted>
  <dcterms:created xsi:type="dcterms:W3CDTF">2005-04-28T19:02:15Z</dcterms:created>
  <dcterms:modified xsi:type="dcterms:W3CDTF">2025-07-02T16:25:31Z</dcterms:modified>
</cp:coreProperties>
</file>